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19440" windowHeight="12435" tabRatio="638" firstSheet="4" activeTab="4"/>
  </bookViews>
  <sheets>
    <sheet name="NOMINA" sheetId="13" state="hidden" r:id="rId1"/>
    <sheet name="Nomina sin complemento" sheetId="21" state="hidden" r:id="rId2"/>
    <sheet name="Nomina Rudy plazas vacantes" sheetId="20" state="hidden" r:id="rId3"/>
    <sheet name="sin complemento " sheetId="18" state="hidden" r:id="rId4"/>
    <sheet name="Hoja1" sheetId="37" r:id="rId5"/>
  </sheets>
  <definedNames>
    <definedName name="_xlnm._FilterDatabase" localSheetId="4" hidden="1">Hoja1!$A$8:$TSP$8</definedName>
    <definedName name="_xlnm.Print_Titles" localSheetId="4">Hoja1!$8:$8</definedName>
    <definedName name="_xlnm.Print_Titles" localSheetId="0">NOMINA!$2:$3</definedName>
    <definedName name="_xlnm.Print_Titles" localSheetId="2">'Nomina Rudy plazas vacantes'!$2:$3</definedName>
    <definedName name="_xlnm.Print_Titles" localSheetId="1">'Nomina sin complemento'!$2:$3</definedName>
    <definedName name="_xlnm.Print_Titles" localSheetId="3">'sin complemento '!$2:$3</definedName>
  </definedNames>
  <calcPr calcId="145621"/>
</workbook>
</file>

<file path=xl/calcChain.xml><?xml version="1.0" encoding="utf-8"?>
<calcChain xmlns="http://schemas.openxmlformats.org/spreadsheetml/2006/main">
  <c r="F11" i="37" l="1"/>
  <c r="G11" i="37"/>
  <c r="H11" i="37"/>
  <c r="I11" i="37"/>
  <c r="J11" i="37"/>
  <c r="K11" i="37"/>
  <c r="L11" i="37"/>
  <c r="N11" i="37"/>
  <c r="O11" i="37"/>
  <c r="P11" i="37"/>
  <c r="Q10" i="37" l="1"/>
  <c r="Q11" i="37" l="1"/>
  <c r="U93" i="21" l="1"/>
  <c r="A108" i="21"/>
  <c r="G103" i="21"/>
  <c r="G101" i="21"/>
  <c r="G100" i="21"/>
  <c r="G97" i="21"/>
  <c r="G96" i="21"/>
  <c r="G95" i="21"/>
  <c r="R91" i="21"/>
  <c r="R92" i="21" s="1"/>
  <c r="N91" i="21"/>
  <c r="N92" i="21" s="1"/>
  <c r="M91" i="21"/>
  <c r="M92" i="21" s="1"/>
  <c r="L91" i="21"/>
  <c r="L92" i="21" s="1"/>
  <c r="K91" i="21"/>
  <c r="K92" i="21" s="1"/>
  <c r="J91" i="21"/>
  <c r="J92" i="21" s="1"/>
  <c r="I91" i="21"/>
  <c r="I92" i="21" s="1"/>
  <c r="H91" i="21"/>
  <c r="H92" i="21" s="1"/>
  <c r="O90" i="21"/>
  <c r="Q90" i="21" s="1"/>
  <c r="O89" i="21"/>
  <c r="P89" i="21" s="1"/>
  <c r="O88" i="21"/>
  <c r="Q88" i="21" s="1"/>
  <c r="O87" i="21"/>
  <c r="P87" i="21" s="1"/>
  <c r="O86" i="21"/>
  <c r="Q86" i="21" s="1"/>
  <c r="O85" i="21"/>
  <c r="P85" i="21" s="1"/>
  <c r="O84" i="21"/>
  <c r="Q84" i="21" s="1"/>
  <c r="O83" i="21"/>
  <c r="P83" i="21" s="1"/>
  <c r="O82" i="21"/>
  <c r="Q82" i="21" s="1"/>
  <c r="O81" i="21"/>
  <c r="P81" i="21" s="1"/>
  <c r="O80" i="21"/>
  <c r="Q80" i="21" s="1"/>
  <c r="O79" i="21"/>
  <c r="P79" i="21" s="1"/>
  <c r="O78" i="21"/>
  <c r="Q78" i="21" s="1"/>
  <c r="O77" i="21"/>
  <c r="P77" i="21" s="1"/>
  <c r="O76" i="21"/>
  <c r="Q76" i="21" s="1"/>
  <c r="O75" i="21"/>
  <c r="P75" i="21" s="1"/>
  <c r="O74" i="21"/>
  <c r="Q74" i="21" s="1"/>
  <c r="O73" i="21"/>
  <c r="P73" i="21" s="1"/>
  <c r="O72" i="21"/>
  <c r="Q72" i="21" s="1"/>
  <c r="O71" i="21"/>
  <c r="P71" i="21" s="1"/>
  <c r="O70" i="21"/>
  <c r="Q70" i="21" s="1"/>
  <c r="O69" i="21"/>
  <c r="P69" i="21" s="1"/>
  <c r="O68" i="21"/>
  <c r="Q68" i="21" s="1"/>
  <c r="O67" i="21"/>
  <c r="P67" i="21" s="1"/>
  <c r="O66" i="21"/>
  <c r="Q66" i="21" s="1"/>
  <c r="O65" i="21"/>
  <c r="P65" i="21" s="1"/>
  <c r="O64" i="21"/>
  <c r="Q64" i="21" s="1"/>
  <c r="O63" i="21"/>
  <c r="P63" i="21" s="1"/>
  <c r="O62" i="21"/>
  <c r="Q62" i="21" s="1"/>
  <c r="O61" i="21"/>
  <c r="P61" i="21" s="1"/>
  <c r="O60" i="21"/>
  <c r="Q60" i="21" s="1"/>
  <c r="O59" i="21"/>
  <c r="P59" i="21" s="1"/>
  <c r="O58" i="21"/>
  <c r="Q58" i="21" s="1"/>
  <c r="O57" i="21"/>
  <c r="O56" i="21"/>
  <c r="Q56" i="21" s="1"/>
  <c r="O55" i="21"/>
  <c r="P55" i="21" s="1"/>
  <c r="O54" i="21"/>
  <c r="Q54" i="21" s="1"/>
  <c r="O53" i="21"/>
  <c r="P53" i="21" s="1"/>
  <c r="O52" i="21"/>
  <c r="Q52" i="21" s="1"/>
  <c r="O51" i="21"/>
  <c r="P51" i="21" s="1"/>
  <c r="O50" i="21"/>
  <c r="O49" i="21"/>
  <c r="P49" i="21" s="1"/>
  <c r="O48" i="21"/>
  <c r="Q48" i="21" s="1"/>
  <c r="O47" i="21"/>
  <c r="P47" i="21" s="1"/>
  <c r="O46" i="21"/>
  <c r="Q46" i="21" s="1"/>
  <c r="O45" i="21"/>
  <c r="P45" i="21" s="1"/>
  <c r="O44" i="21"/>
  <c r="Q44" i="21" s="1"/>
  <c r="O43" i="21"/>
  <c r="P43" i="21" s="1"/>
  <c r="O42" i="21"/>
  <c r="Q42" i="21" s="1"/>
  <c r="O41" i="21"/>
  <c r="P41" i="21" s="1"/>
  <c r="O40" i="21"/>
  <c r="Q40" i="21" s="1"/>
  <c r="O39" i="21"/>
  <c r="P39" i="21" s="1"/>
  <c r="O38" i="21"/>
  <c r="Q38" i="21" s="1"/>
  <c r="O37" i="21"/>
  <c r="P37" i="21" s="1"/>
  <c r="O36" i="21"/>
  <c r="Q36" i="21" s="1"/>
  <c r="O35" i="21"/>
  <c r="P35" i="21" s="1"/>
  <c r="O34" i="21"/>
  <c r="Q34" i="21" s="1"/>
  <c r="O33" i="21"/>
  <c r="P33" i="21" s="1"/>
  <c r="O32" i="21"/>
  <c r="Q32" i="21" s="1"/>
  <c r="O31" i="21"/>
  <c r="P31" i="21" s="1"/>
  <c r="O30" i="21"/>
  <c r="Q30" i="21" s="1"/>
  <c r="O29" i="21"/>
  <c r="C107" i="21" s="1"/>
  <c r="D107" i="21" s="1"/>
  <c r="O28" i="21"/>
  <c r="Q28" i="21" s="1"/>
  <c r="O27" i="21"/>
  <c r="P27" i="21" s="1"/>
  <c r="E106" i="21" s="1"/>
  <c r="F106" i="21" s="1"/>
  <c r="O26" i="21"/>
  <c r="C105" i="21" s="1"/>
  <c r="D105" i="21" s="1"/>
  <c r="O25" i="21"/>
  <c r="P25" i="21" s="1"/>
  <c r="E104" i="21" s="1"/>
  <c r="F104" i="21" s="1"/>
  <c r="O24" i="21"/>
  <c r="Q24" i="21" s="1"/>
  <c r="O23" i="21"/>
  <c r="P23" i="21" s="1"/>
  <c r="O22" i="21"/>
  <c r="Q22" i="21" s="1"/>
  <c r="O21" i="21"/>
  <c r="P21" i="21" s="1"/>
  <c r="O20" i="21"/>
  <c r="O19" i="21"/>
  <c r="C98" i="21" s="1"/>
  <c r="D98" i="21" s="1"/>
  <c r="O18" i="21"/>
  <c r="O17" i="21"/>
  <c r="O16" i="21"/>
  <c r="Q16" i="21" s="1"/>
  <c r="O15" i="21"/>
  <c r="P15" i="21" s="1"/>
  <c r="O14" i="21"/>
  <c r="Q14" i="21" s="1"/>
  <c r="O13" i="21"/>
  <c r="P13" i="21" s="1"/>
  <c r="O12" i="21"/>
  <c r="Q12" i="21" s="1"/>
  <c r="O11" i="21"/>
  <c r="P11" i="21" s="1"/>
  <c r="O10" i="21"/>
  <c r="Q10" i="21" s="1"/>
  <c r="O9" i="21"/>
  <c r="P9" i="21" s="1"/>
  <c r="O8" i="21"/>
  <c r="Q8" i="21" s="1"/>
  <c r="O7" i="21"/>
  <c r="P7" i="21" s="1"/>
  <c r="O6" i="21"/>
  <c r="Q6" i="21" s="1"/>
  <c r="O5" i="21"/>
  <c r="P5" i="21" s="1"/>
  <c r="O4" i="21"/>
  <c r="W58" i="20"/>
  <c r="K48" i="20"/>
  <c r="L48" i="20"/>
  <c r="M48" i="20"/>
  <c r="O48" i="20"/>
  <c r="Q48" i="20"/>
  <c r="S48" i="20"/>
  <c r="X48" i="20"/>
  <c r="I48" i="20"/>
  <c r="K44" i="20"/>
  <c r="L44" i="20"/>
  <c r="M44" i="20"/>
  <c r="O44" i="20"/>
  <c r="Q44" i="20"/>
  <c r="S44" i="20"/>
  <c r="X44" i="20"/>
  <c r="I44" i="20"/>
  <c r="X42" i="20"/>
  <c r="K42" i="20"/>
  <c r="L42" i="20"/>
  <c r="M42" i="20"/>
  <c r="O42" i="20"/>
  <c r="Q42" i="20"/>
  <c r="S42" i="20"/>
  <c r="I42" i="20"/>
  <c r="K39" i="20"/>
  <c r="L39" i="20"/>
  <c r="M39" i="20"/>
  <c r="O39" i="20"/>
  <c r="Q39" i="20"/>
  <c r="S39" i="20"/>
  <c r="X39" i="20"/>
  <c r="I39" i="20"/>
  <c r="K36" i="20"/>
  <c r="L36" i="20"/>
  <c r="M36" i="20"/>
  <c r="O36" i="20"/>
  <c r="Q36" i="20"/>
  <c r="S36" i="20"/>
  <c r="X36" i="20"/>
  <c r="I36" i="20"/>
  <c r="K32" i="20"/>
  <c r="L32" i="20"/>
  <c r="M32" i="20"/>
  <c r="O32" i="20"/>
  <c r="Q32" i="20"/>
  <c r="S32" i="20"/>
  <c r="X32" i="20"/>
  <c r="I32" i="20"/>
  <c r="K30" i="20"/>
  <c r="L30" i="20"/>
  <c r="M30" i="20"/>
  <c r="O30" i="20"/>
  <c r="Q30" i="20"/>
  <c r="S30" i="20"/>
  <c r="X30" i="20"/>
  <c r="I30" i="20"/>
  <c r="K28" i="20"/>
  <c r="L28" i="20"/>
  <c r="M28" i="20"/>
  <c r="O28" i="20"/>
  <c r="Q28" i="20"/>
  <c r="S28" i="20"/>
  <c r="X28" i="20"/>
  <c r="I28" i="20"/>
  <c r="K25" i="20"/>
  <c r="L25" i="20"/>
  <c r="M25" i="20"/>
  <c r="O25" i="20"/>
  <c r="Q25" i="20"/>
  <c r="S25" i="20"/>
  <c r="X25" i="20"/>
  <c r="I25" i="20"/>
  <c r="I23" i="20"/>
  <c r="I19" i="20"/>
  <c r="K23" i="20"/>
  <c r="L23" i="20"/>
  <c r="M23" i="20"/>
  <c r="O23" i="20"/>
  <c r="Q23" i="20"/>
  <c r="S23" i="20"/>
  <c r="X23" i="20"/>
  <c r="N17" i="20"/>
  <c r="N13" i="20"/>
  <c r="N16" i="20"/>
  <c r="K19" i="20"/>
  <c r="L19" i="20"/>
  <c r="M19" i="20"/>
  <c r="O19" i="20"/>
  <c r="Q19" i="20"/>
  <c r="S19" i="20"/>
  <c r="X19" i="20"/>
  <c r="X15" i="20"/>
  <c r="U4" i="20"/>
  <c r="V4" i="20" s="1"/>
  <c r="K15" i="20"/>
  <c r="L15" i="20"/>
  <c r="M15" i="20"/>
  <c r="O15" i="20"/>
  <c r="Q15" i="20"/>
  <c r="S15" i="20"/>
  <c r="I15" i="20"/>
  <c r="T47" i="20"/>
  <c r="T41" i="20"/>
  <c r="T35" i="20"/>
  <c r="T22" i="20"/>
  <c r="T18" i="20"/>
  <c r="T14" i="20"/>
  <c r="U46" i="20"/>
  <c r="W46" i="20" s="1"/>
  <c r="T46" i="20"/>
  <c r="R46" i="20"/>
  <c r="P46" i="20"/>
  <c r="N46" i="20"/>
  <c r="J46" i="20"/>
  <c r="U45" i="20"/>
  <c r="W45" i="20" s="1"/>
  <c r="T45" i="20"/>
  <c r="R45" i="20"/>
  <c r="P45" i="20"/>
  <c r="N45" i="20"/>
  <c r="J45" i="20"/>
  <c r="U43" i="20"/>
  <c r="W43" i="20" s="1"/>
  <c r="W44" i="20" s="1"/>
  <c r="T43" i="20"/>
  <c r="T44" i="20" s="1"/>
  <c r="R43" i="20"/>
  <c r="R44" i="20" s="1"/>
  <c r="P43" i="20"/>
  <c r="P44" i="20" s="1"/>
  <c r="N43" i="20"/>
  <c r="N44" i="20" s="1"/>
  <c r="J43" i="20"/>
  <c r="J44" i="20" s="1"/>
  <c r="U40" i="20"/>
  <c r="W40" i="20" s="1"/>
  <c r="W42" i="20" s="1"/>
  <c r="T40" i="20"/>
  <c r="T42" i="20" s="1"/>
  <c r="R40" i="20"/>
  <c r="R42" i="20" s="1"/>
  <c r="P40" i="20"/>
  <c r="P42" i="20" s="1"/>
  <c r="N40" i="20"/>
  <c r="N42" i="20" s="1"/>
  <c r="J40" i="20"/>
  <c r="J42" i="20" s="1"/>
  <c r="U38" i="20"/>
  <c r="W38" i="20" s="1"/>
  <c r="T38" i="20"/>
  <c r="R38" i="20"/>
  <c r="P38" i="20"/>
  <c r="N38" i="20"/>
  <c r="J38" i="20"/>
  <c r="U37" i="20"/>
  <c r="W37" i="20" s="1"/>
  <c r="T37" i="20"/>
  <c r="R37" i="20"/>
  <c r="P37" i="20"/>
  <c r="N37" i="20"/>
  <c r="J37" i="20"/>
  <c r="U34" i="20"/>
  <c r="W34" i="20" s="1"/>
  <c r="T34" i="20"/>
  <c r="R34" i="20"/>
  <c r="P34" i="20"/>
  <c r="N34" i="20"/>
  <c r="J34" i="20"/>
  <c r="U33" i="20"/>
  <c r="W33" i="20" s="1"/>
  <c r="T33" i="20"/>
  <c r="R33" i="20"/>
  <c r="P33" i="20"/>
  <c r="N33" i="20"/>
  <c r="J33" i="20"/>
  <c r="U31" i="20"/>
  <c r="V31" i="20" s="1"/>
  <c r="V32" i="20" s="1"/>
  <c r="T31" i="20"/>
  <c r="T32" i="20" s="1"/>
  <c r="R31" i="20"/>
  <c r="R32" i="20" s="1"/>
  <c r="P31" i="20"/>
  <c r="P32" i="20" s="1"/>
  <c r="N31" i="20"/>
  <c r="N32" i="20" s="1"/>
  <c r="J31" i="20"/>
  <c r="J32" i="20" s="1"/>
  <c r="U29" i="20"/>
  <c r="V29" i="20" s="1"/>
  <c r="V30" i="20" s="1"/>
  <c r="T29" i="20"/>
  <c r="T30" i="20" s="1"/>
  <c r="R29" i="20"/>
  <c r="R30" i="20" s="1"/>
  <c r="P29" i="20"/>
  <c r="P30" i="20" s="1"/>
  <c r="N29" i="20"/>
  <c r="N30" i="20" s="1"/>
  <c r="J29" i="20"/>
  <c r="J30" i="20" s="1"/>
  <c r="U26" i="20"/>
  <c r="V26" i="20" s="1"/>
  <c r="V28" i="20" s="1"/>
  <c r="T26" i="20"/>
  <c r="T28" i="20" s="1"/>
  <c r="R26" i="20"/>
  <c r="R28" i="20" s="1"/>
  <c r="P26" i="20"/>
  <c r="P28" i="20" s="1"/>
  <c r="N26" i="20"/>
  <c r="N28" i="20" s="1"/>
  <c r="J26" i="20"/>
  <c r="J28" i="20" s="1"/>
  <c r="U24" i="20"/>
  <c r="V24" i="20" s="1"/>
  <c r="V25" i="20" s="1"/>
  <c r="T24" i="20"/>
  <c r="T25" i="20" s="1"/>
  <c r="R24" i="20"/>
  <c r="R25" i="20" s="1"/>
  <c r="P24" i="20"/>
  <c r="P25" i="20" s="1"/>
  <c r="N24" i="20"/>
  <c r="N25" i="20" s="1"/>
  <c r="J24" i="20"/>
  <c r="J25" i="20" s="1"/>
  <c r="U21" i="20"/>
  <c r="V21" i="20" s="1"/>
  <c r="T21" i="20"/>
  <c r="R21" i="20"/>
  <c r="P21" i="20"/>
  <c r="N21" i="20"/>
  <c r="J21" i="20"/>
  <c r="U20" i="20"/>
  <c r="V20" i="20" s="1"/>
  <c r="T20" i="20"/>
  <c r="R20" i="20"/>
  <c r="P20" i="20"/>
  <c r="N20" i="20"/>
  <c r="J20" i="20"/>
  <c r="U13" i="20"/>
  <c r="V13" i="20" s="1"/>
  <c r="T13" i="20"/>
  <c r="R13" i="20"/>
  <c r="P13" i="20"/>
  <c r="J13" i="20"/>
  <c r="U12" i="20"/>
  <c r="V12" i="20" s="1"/>
  <c r="T12" i="20"/>
  <c r="R12" i="20"/>
  <c r="P12" i="20"/>
  <c r="N12" i="20"/>
  <c r="J12" i="20"/>
  <c r="U11" i="20"/>
  <c r="V11" i="20" s="1"/>
  <c r="T11" i="20"/>
  <c r="R11" i="20"/>
  <c r="P11" i="20"/>
  <c r="N11" i="20"/>
  <c r="J11" i="20"/>
  <c r="U10" i="20"/>
  <c r="V10" i="20" s="1"/>
  <c r="T10" i="20"/>
  <c r="R10" i="20"/>
  <c r="P10" i="20"/>
  <c r="N10" i="20"/>
  <c r="J10" i="20"/>
  <c r="U9" i="20"/>
  <c r="V9" i="20" s="1"/>
  <c r="T9" i="20"/>
  <c r="R9" i="20"/>
  <c r="P9" i="20"/>
  <c r="N9" i="20"/>
  <c r="J9" i="20"/>
  <c r="U8" i="20"/>
  <c r="V8" i="20" s="1"/>
  <c r="T8" i="20"/>
  <c r="R8" i="20"/>
  <c r="P8" i="20"/>
  <c r="N8" i="20"/>
  <c r="J8" i="20"/>
  <c r="U7" i="20"/>
  <c r="T7" i="20"/>
  <c r="R7" i="20"/>
  <c r="P7" i="20"/>
  <c r="N7" i="20"/>
  <c r="J7" i="20"/>
  <c r="U6" i="20"/>
  <c r="V6" i="20" s="1"/>
  <c r="T6" i="20"/>
  <c r="R6" i="20"/>
  <c r="P6" i="20"/>
  <c r="N6" i="20"/>
  <c r="J6" i="20"/>
  <c r="U17" i="20"/>
  <c r="V17" i="20" s="1"/>
  <c r="T17" i="20"/>
  <c r="R17" i="20"/>
  <c r="P17" i="20"/>
  <c r="J17" i="20"/>
  <c r="U5" i="20"/>
  <c r="V5" i="20" s="1"/>
  <c r="T5" i="20"/>
  <c r="R5" i="20"/>
  <c r="P5" i="20"/>
  <c r="N5" i="20"/>
  <c r="J5" i="20"/>
  <c r="U16" i="20"/>
  <c r="V16" i="20" s="1"/>
  <c r="T16" i="20"/>
  <c r="R16" i="20"/>
  <c r="R19" i="20" s="1"/>
  <c r="P16" i="20"/>
  <c r="J16" i="20"/>
  <c r="T4" i="20"/>
  <c r="R4" i="20"/>
  <c r="P4" i="20"/>
  <c r="N4" i="20"/>
  <c r="J4" i="20"/>
  <c r="A83" i="18"/>
  <c r="G78" i="18"/>
  <c r="G76" i="18"/>
  <c r="G75" i="18"/>
  <c r="G72" i="18"/>
  <c r="G71" i="18"/>
  <c r="G70" i="18"/>
  <c r="R66" i="18"/>
  <c r="R67" i="18" s="1"/>
  <c r="N66" i="18"/>
  <c r="N67" i="18" s="1"/>
  <c r="M66" i="18"/>
  <c r="L66" i="18"/>
  <c r="K66" i="18"/>
  <c r="J66" i="18"/>
  <c r="I66" i="18"/>
  <c r="H66" i="18"/>
  <c r="O65" i="18"/>
  <c r="Q65" i="18" s="1"/>
  <c r="O64" i="18"/>
  <c r="Q64" i="18" s="1"/>
  <c r="O63" i="18"/>
  <c r="Q63" i="18" s="1"/>
  <c r="O62" i="18"/>
  <c r="Q62" i="18" s="1"/>
  <c r="O61" i="18"/>
  <c r="Q61" i="18" s="1"/>
  <c r="O60" i="18"/>
  <c r="Q60" i="18" s="1"/>
  <c r="O59" i="18"/>
  <c r="Q59" i="18" s="1"/>
  <c r="O58" i="18"/>
  <c r="Q58" i="18" s="1"/>
  <c r="O57" i="18"/>
  <c r="Q57" i="18" s="1"/>
  <c r="O56" i="18"/>
  <c r="Q56" i="18" s="1"/>
  <c r="O55" i="18"/>
  <c r="Q55" i="18" s="1"/>
  <c r="O54" i="18"/>
  <c r="Q54" i="18" s="1"/>
  <c r="O53" i="18"/>
  <c r="Q53" i="18" s="1"/>
  <c r="O52" i="18"/>
  <c r="Q52" i="18" s="1"/>
  <c r="O51" i="18"/>
  <c r="Q51" i="18" s="1"/>
  <c r="O50" i="18"/>
  <c r="Q50" i="18" s="1"/>
  <c r="O49" i="18"/>
  <c r="Q49" i="18" s="1"/>
  <c r="O48" i="18"/>
  <c r="Q48" i="18" s="1"/>
  <c r="O47" i="18"/>
  <c r="Q47" i="18" s="1"/>
  <c r="O46" i="18"/>
  <c r="Q46" i="18" s="1"/>
  <c r="O45" i="18"/>
  <c r="Q45" i="18" s="1"/>
  <c r="O44" i="18"/>
  <c r="O43" i="18"/>
  <c r="Q43" i="18" s="1"/>
  <c r="O42" i="18"/>
  <c r="Q42" i="18" s="1"/>
  <c r="O41" i="18"/>
  <c r="Q41" i="18" s="1"/>
  <c r="O40" i="18"/>
  <c r="Q40" i="18" s="1"/>
  <c r="O39" i="18"/>
  <c r="O38" i="18"/>
  <c r="Q38" i="18" s="1"/>
  <c r="O37" i="18"/>
  <c r="Q37" i="18" s="1"/>
  <c r="O36" i="18"/>
  <c r="Q36" i="18" s="1"/>
  <c r="O35" i="18"/>
  <c r="P35" i="18" s="1"/>
  <c r="O34" i="18"/>
  <c r="Q34" i="18" s="1"/>
  <c r="O33" i="18"/>
  <c r="Q33" i="18" s="1"/>
  <c r="O32" i="18"/>
  <c r="Q32" i="18" s="1"/>
  <c r="O31" i="18"/>
  <c r="Q31" i="18" s="1"/>
  <c r="O30" i="18"/>
  <c r="Q30" i="18" s="1"/>
  <c r="O29" i="18"/>
  <c r="P29" i="18" s="1"/>
  <c r="O28" i="18"/>
  <c r="Q28" i="18" s="1"/>
  <c r="O27" i="18"/>
  <c r="Q27" i="18" s="1"/>
  <c r="O25" i="18"/>
  <c r="Q25" i="18" s="1"/>
  <c r="O24" i="18"/>
  <c r="Q24" i="18" s="1"/>
  <c r="O23" i="18"/>
  <c r="C82" i="18" s="1"/>
  <c r="D82" i="18" s="1"/>
  <c r="O22" i="18"/>
  <c r="P22" i="18" s="1"/>
  <c r="O21" i="18"/>
  <c r="Q21" i="18" s="1"/>
  <c r="C80" i="18"/>
  <c r="D80" i="18" s="1"/>
  <c r="O20" i="18"/>
  <c r="Q20" i="18" s="1"/>
  <c r="O19" i="18"/>
  <c r="Q19" i="18" s="1"/>
  <c r="O18" i="18"/>
  <c r="P18" i="18" s="1"/>
  <c r="O17" i="18"/>
  <c r="O16" i="18"/>
  <c r="C73" i="18" s="1"/>
  <c r="D73" i="18" s="1"/>
  <c r="O15" i="18"/>
  <c r="C75" i="18" s="1"/>
  <c r="D75" i="18" s="1"/>
  <c r="O14" i="18"/>
  <c r="O13" i="18"/>
  <c r="P13" i="18" s="1"/>
  <c r="O12" i="18"/>
  <c r="Q12" i="18" s="1"/>
  <c r="O11" i="18"/>
  <c r="P11" i="18" s="1"/>
  <c r="O10" i="18"/>
  <c r="Q10" i="18" s="1"/>
  <c r="O9" i="18"/>
  <c r="P9" i="18" s="1"/>
  <c r="O8" i="18"/>
  <c r="Q8" i="18" s="1"/>
  <c r="O7" i="18"/>
  <c r="P7" i="18" s="1"/>
  <c r="O6" i="18"/>
  <c r="Q6" i="18" s="1"/>
  <c r="O5" i="18"/>
  <c r="Q5" i="18" s="1"/>
  <c r="E74" i="18"/>
  <c r="F74" i="18" s="1"/>
  <c r="C74" i="18"/>
  <c r="D74" i="18" s="1"/>
  <c r="H74" i="18" s="1"/>
  <c r="O4" i="18"/>
  <c r="J23" i="20" l="1"/>
  <c r="J39" i="20"/>
  <c r="X49" i="20"/>
  <c r="T36" i="20"/>
  <c r="P52" i="21"/>
  <c r="J48" i="20"/>
  <c r="R23" i="20"/>
  <c r="R39" i="20"/>
  <c r="R48" i="20"/>
  <c r="S49" i="20"/>
  <c r="L49" i="20"/>
  <c r="T23" i="20"/>
  <c r="J36" i="20"/>
  <c r="T39" i="20"/>
  <c r="T48" i="20"/>
  <c r="Q49" i="20"/>
  <c r="N15" i="20"/>
  <c r="V23" i="20"/>
  <c r="N36" i="20"/>
  <c r="W39" i="20"/>
  <c r="O49" i="20"/>
  <c r="C97" i="21"/>
  <c r="D97" i="21" s="1"/>
  <c r="R15" i="20"/>
  <c r="K49" i="20"/>
  <c r="J19" i="20"/>
  <c r="P36" i="21"/>
  <c r="G108" i="21"/>
  <c r="P36" i="20"/>
  <c r="M49" i="20"/>
  <c r="C100" i="21"/>
  <c r="D100" i="21" s="1"/>
  <c r="R36" i="20"/>
  <c r="C96" i="21"/>
  <c r="D96" i="21" s="1"/>
  <c r="P64" i="21"/>
  <c r="N23" i="20"/>
  <c r="W36" i="20"/>
  <c r="N39" i="20"/>
  <c r="N48" i="20"/>
  <c r="P72" i="21"/>
  <c r="C72" i="18"/>
  <c r="D72" i="18" s="1"/>
  <c r="P23" i="20"/>
  <c r="P39" i="20"/>
  <c r="P48" i="20"/>
  <c r="I49" i="20"/>
  <c r="P44" i="21"/>
  <c r="N19" i="20"/>
  <c r="P82" i="21"/>
  <c r="G83" i="18"/>
  <c r="W48" i="20"/>
  <c r="P22" i="21"/>
  <c r="P30" i="21"/>
  <c r="P40" i="21"/>
  <c r="P48" i="21"/>
  <c r="P56" i="21"/>
  <c r="P68" i="21"/>
  <c r="P78" i="21"/>
  <c r="P88" i="21"/>
  <c r="P16" i="21"/>
  <c r="P26" i="21"/>
  <c r="E105" i="21" s="1"/>
  <c r="F105" i="21" s="1"/>
  <c r="C76" i="18"/>
  <c r="D76" i="18" s="1"/>
  <c r="P14" i="21"/>
  <c r="P18" i="21"/>
  <c r="E100" i="21" s="1"/>
  <c r="F100" i="21" s="1"/>
  <c r="P24" i="21"/>
  <c r="P28" i="21"/>
  <c r="P32" i="21"/>
  <c r="P38" i="21"/>
  <c r="P42" i="21"/>
  <c r="P46" i="21"/>
  <c r="P50" i="21"/>
  <c r="P54" i="21"/>
  <c r="C102" i="21"/>
  <c r="D102" i="21" s="1"/>
  <c r="P60" i="21"/>
  <c r="P66" i="21"/>
  <c r="P70" i="21"/>
  <c r="P76" i="21"/>
  <c r="P80" i="21"/>
  <c r="P84" i="21"/>
  <c r="P90" i="21"/>
  <c r="P86" i="21"/>
  <c r="P74" i="21"/>
  <c r="P62" i="21"/>
  <c r="P58" i="21"/>
  <c r="C101" i="21"/>
  <c r="D101" i="21" s="1"/>
  <c r="P34" i="21"/>
  <c r="C95" i="21"/>
  <c r="D95" i="21" s="1"/>
  <c r="P6" i="21"/>
  <c r="E99" i="21" s="1"/>
  <c r="F99" i="21" s="1"/>
  <c r="N94" i="21"/>
  <c r="P4" i="21"/>
  <c r="Q5" i="21"/>
  <c r="Q7" i="21"/>
  <c r="P8" i="21"/>
  <c r="Q9" i="21"/>
  <c r="P10" i="21"/>
  <c r="Q11" i="21"/>
  <c r="P12" i="21"/>
  <c r="Q13" i="21"/>
  <c r="Q15" i="21"/>
  <c r="Q17" i="21"/>
  <c r="Q19" i="21"/>
  <c r="P20" i="21"/>
  <c r="Q21" i="21"/>
  <c r="Q23" i="21"/>
  <c r="Q25" i="21"/>
  <c r="Q27" i="21"/>
  <c r="Q29" i="21"/>
  <c r="Q31" i="21"/>
  <c r="Q33" i="21"/>
  <c r="Q35" i="21"/>
  <c r="Q37" i="21"/>
  <c r="Q39" i="21"/>
  <c r="Q41" i="21"/>
  <c r="Q43" i="21"/>
  <c r="Q45" i="21"/>
  <c r="Q47" i="21"/>
  <c r="Q49" i="21"/>
  <c r="Q51" i="21"/>
  <c r="Q53" i="21"/>
  <c r="Q55" i="21"/>
  <c r="Q57" i="21"/>
  <c r="Q59" i="21"/>
  <c r="Q61" i="21"/>
  <c r="Q63" i="21"/>
  <c r="Q65" i="21"/>
  <c r="Q67" i="21"/>
  <c r="Q69" i="21"/>
  <c r="Q71" i="21"/>
  <c r="Q73" i="21"/>
  <c r="Q75" i="21"/>
  <c r="Q77" i="21"/>
  <c r="Q79" i="21"/>
  <c r="Q81" i="21"/>
  <c r="Q83" i="21"/>
  <c r="Q85" i="21"/>
  <c r="Q87" i="21"/>
  <c r="Q89" i="21"/>
  <c r="C99" i="21"/>
  <c r="D99" i="21" s="1"/>
  <c r="C103" i="21"/>
  <c r="D103" i="21" s="1"/>
  <c r="C104" i="21"/>
  <c r="D104" i="21" s="1"/>
  <c r="H104" i="21" s="1"/>
  <c r="C106" i="21"/>
  <c r="D106" i="21" s="1"/>
  <c r="H106" i="21" s="1"/>
  <c r="Q4" i="21"/>
  <c r="P17" i="21"/>
  <c r="Q18" i="21"/>
  <c r="P19" i="21"/>
  <c r="E98" i="21" s="1"/>
  <c r="F98" i="21" s="1"/>
  <c r="Q20" i="21"/>
  <c r="Q26" i="21"/>
  <c r="P29" i="21"/>
  <c r="E107" i="21" s="1"/>
  <c r="F107" i="21" s="1"/>
  <c r="Q50" i="21"/>
  <c r="P57" i="21"/>
  <c r="E102" i="21" s="1"/>
  <c r="F102" i="21" s="1"/>
  <c r="O91" i="21"/>
  <c r="O92" i="21" s="1"/>
  <c r="J15" i="20"/>
  <c r="P15" i="20"/>
  <c r="T15" i="20"/>
  <c r="P19" i="20"/>
  <c r="T19" i="20"/>
  <c r="U15" i="20"/>
  <c r="U19" i="20"/>
  <c r="V19" i="20"/>
  <c r="U23" i="20"/>
  <c r="U25" i="20"/>
  <c r="U42" i="20"/>
  <c r="U28" i="20"/>
  <c r="U30" i="20"/>
  <c r="U32" i="20"/>
  <c r="U36" i="20"/>
  <c r="U39" i="20"/>
  <c r="U44" i="20"/>
  <c r="U48" i="20"/>
  <c r="V43" i="20"/>
  <c r="V44" i="20" s="1"/>
  <c r="V33" i="20"/>
  <c r="V38" i="20"/>
  <c r="V45" i="20"/>
  <c r="V34" i="20"/>
  <c r="V37" i="20"/>
  <c r="V40" i="20"/>
  <c r="V42" i="20" s="1"/>
  <c r="V46" i="20"/>
  <c r="W4" i="20"/>
  <c r="W16" i="20"/>
  <c r="W5" i="20"/>
  <c r="W17" i="20"/>
  <c r="W6" i="20"/>
  <c r="W7" i="20"/>
  <c r="W8" i="20"/>
  <c r="W9" i="20"/>
  <c r="W10" i="20"/>
  <c r="W11" i="20"/>
  <c r="W12" i="20"/>
  <c r="W13" i="20"/>
  <c r="W20" i="20"/>
  <c r="W21" i="20"/>
  <c r="W24" i="20"/>
  <c r="W25" i="20" s="1"/>
  <c r="W26" i="20"/>
  <c r="W28" i="20" s="1"/>
  <c r="W29" i="20"/>
  <c r="W30" i="20" s="1"/>
  <c r="W31" i="20"/>
  <c r="W32" i="20" s="1"/>
  <c r="V7" i="20"/>
  <c r="C77" i="18"/>
  <c r="D77" i="18" s="1"/>
  <c r="C70" i="18"/>
  <c r="D70" i="18" s="1"/>
  <c r="P46" i="18"/>
  <c r="C71" i="18"/>
  <c r="D71" i="18" s="1"/>
  <c r="P59" i="18"/>
  <c r="P31" i="18"/>
  <c r="P43" i="18"/>
  <c r="P65" i="18"/>
  <c r="P27" i="18"/>
  <c r="P33" i="18"/>
  <c r="P37" i="18"/>
  <c r="P41" i="18"/>
  <c r="P48" i="18"/>
  <c r="P51" i="18"/>
  <c r="P54" i="18"/>
  <c r="P57" i="18"/>
  <c r="P61" i="18"/>
  <c r="P64" i="18"/>
  <c r="Q4" i="18"/>
  <c r="P5" i="18"/>
  <c r="P6" i="18"/>
  <c r="Q7" i="18"/>
  <c r="P8" i="18"/>
  <c r="Q9" i="18"/>
  <c r="P10" i="18"/>
  <c r="Q11" i="18"/>
  <c r="P12" i="18"/>
  <c r="Q13" i="18"/>
  <c r="P14" i="18"/>
  <c r="Q15" i="18"/>
  <c r="P16" i="18"/>
  <c r="E73" i="18" s="1"/>
  <c r="F73" i="18" s="1"/>
  <c r="Q17" i="18"/>
  <c r="Q18" i="18"/>
  <c r="P19" i="18"/>
  <c r="P20" i="18"/>
  <c r="E79" i="18" s="1"/>
  <c r="F79" i="18" s="1"/>
  <c r="P21" i="18"/>
  <c r="E81" i="18" s="1"/>
  <c r="F81" i="18" s="1"/>
  <c r="Q22" i="18"/>
  <c r="P23" i="18"/>
  <c r="E82" i="18" s="1"/>
  <c r="F82" i="18" s="1"/>
  <c r="P24" i="18"/>
  <c r="P25" i="18"/>
  <c r="P28" i="18"/>
  <c r="Q29" i="18"/>
  <c r="P30" i="18"/>
  <c r="P32" i="18"/>
  <c r="P34" i="18"/>
  <c r="Q35" i="18"/>
  <c r="P36" i="18"/>
  <c r="P38" i="18"/>
  <c r="Q39" i="18"/>
  <c r="P40" i="18"/>
  <c r="P42" i="18"/>
  <c r="P44" i="18"/>
  <c r="P45" i="18"/>
  <c r="P47" i="18"/>
  <c r="P49" i="18"/>
  <c r="P50" i="18"/>
  <c r="P52" i="18"/>
  <c r="P53" i="18"/>
  <c r="P55" i="18"/>
  <c r="P56" i="18"/>
  <c r="P58" i="18"/>
  <c r="P60" i="18"/>
  <c r="P62" i="18"/>
  <c r="P63" i="18"/>
  <c r="O66" i="18"/>
  <c r="O67" i="18" s="1"/>
  <c r="C78" i="18"/>
  <c r="D78" i="18" s="1"/>
  <c r="C79" i="18"/>
  <c r="D79" i="18" s="1"/>
  <c r="H79" i="18" s="1"/>
  <c r="C81" i="18"/>
  <c r="D81" i="18" s="1"/>
  <c r="H81" i="18" s="1"/>
  <c r="P4" i="18"/>
  <c r="Q14" i="18"/>
  <c r="P15" i="18"/>
  <c r="Q16" i="18"/>
  <c r="P17" i="18"/>
  <c r="E80" i="18"/>
  <c r="F80" i="18" s="1"/>
  <c r="Q23" i="18"/>
  <c r="P39" i="18"/>
  <c r="Q44" i="18"/>
  <c r="H99" i="21" l="1"/>
  <c r="J49" i="20"/>
  <c r="H105" i="21"/>
  <c r="E103" i="21"/>
  <c r="F103" i="21" s="1"/>
  <c r="E97" i="21"/>
  <c r="F97" i="21" s="1"/>
  <c r="R49" i="20"/>
  <c r="E101" i="21"/>
  <c r="F101" i="21" s="1"/>
  <c r="H100" i="21"/>
  <c r="N49" i="20"/>
  <c r="T49" i="20"/>
  <c r="U49" i="20"/>
  <c r="P49" i="20"/>
  <c r="E96" i="21"/>
  <c r="H102" i="21"/>
  <c r="H98" i="21"/>
  <c r="C108" i="21"/>
  <c r="E95" i="21"/>
  <c r="P91" i="21"/>
  <c r="P92" i="21" s="1"/>
  <c r="D108" i="21"/>
  <c r="Q91" i="21"/>
  <c r="Q92" i="21" s="1"/>
  <c r="H107" i="21"/>
  <c r="V39" i="20"/>
  <c r="V36" i="20"/>
  <c r="W19" i="20"/>
  <c r="V48" i="20"/>
  <c r="V15" i="20"/>
  <c r="W23" i="20"/>
  <c r="W15" i="20"/>
  <c r="E78" i="18"/>
  <c r="F78" i="18" s="1"/>
  <c r="E76" i="18"/>
  <c r="F76" i="18" s="1"/>
  <c r="E75" i="18"/>
  <c r="F75" i="18" s="1"/>
  <c r="E71" i="18"/>
  <c r="F71" i="18" s="1"/>
  <c r="E77" i="18"/>
  <c r="F77" i="18" s="1"/>
  <c r="H78" i="18"/>
  <c r="E72" i="18"/>
  <c r="Q66" i="18"/>
  <c r="Q67" i="18" s="1"/>
  <c r="H73" i="18"/>
  <c r="H80" i="18"/>
  <c r="C83" i="18"/>
  <c r="E70" i="18"/>
  <c r="P66" i="18"/>
  <c r="P67" i="18" s="1"/>
  <c r="D83" i="18"/>
  <c r="H82" i="18"/>
  <c r="H76" i="18"/>
  <c r="H75" i="18" l="1"/>
  <c r="H103" i="21"/>
  <c r="H97" i="21"/>
  <c r="W49" i="20"/>
  <c r="W51" i="20" s="1"/>
  <c r="H101" i="21"/>
  <c r="H77" i="18"/>
  <c r="S67" i="18"/>
  <c r="V49" i="20"/>
  <c r="V51" i="20" s="1"/>
  <c r="F96" i="21"/>
  <c r="H96" i="21" s="1"/>
  <c r="S92" i="21"/>
  <c r="T93" i="21" s="1"/>
  <c r="V93" i="21" s="1"/>
  <c r="E108" i="21"/>
  <c r="F95" i="21"/>
  <c r="H71" i="18"/>
  <c r="F72" i="18"/>
  <c r="H72" i="18"/>
  <c r="E83" i="18"/>
  <c r="F70" i="18"/>
  <c r="F83" i="18" s="1"/>
  <c r="F108" i="21" l="1"/>
  <c r="J51" i="20"/>
  <c r="J53" i="20" s="1"/>
  <c r="J55" i="20" s="1"/>
  <c r="H95" i="21"/>
  <c r="H108" i="21" s="1"/>
  <c r="H70" i="18"/>
  <c r="H83" i="18" s="1"/>
  <c r="R91" i="13" l="1"/>
  <c r="R92" i="13" s="1"/>
  <c r="O90" i="13"/>
  <c r="P90" i="13" s="1"/>
  <c r="O89" i="13"/>
  <c r="O88" i="13"/>
  <c r="O87" i="13"/>
  <c r="P87" i="13" s="1"/>
  <c r="O86" i="13"/>
  <c r="P86" i="13" s="1"/>
  <c r="O85" i="13"/>
  <c r="Q85" i="13" s="1"/>
  <c r="O84" i="13"/>
  <c r="P84" i="13" s="1"/>
  <c r="O83" i="13"/>
  <c r="P83" i="13" s="1"/>
  <c r="O82" i="13"/>
  <c r="P82" i="13" s="1"/>
  <c r="O81" i="13"/>
  <c r="O80" i="13"/>
  <c r="O79" i="13"/>
  <c r="P79" i="13" s="1"/>
  <c r="O78" i="13"/>
  <c r="O77" i="13"/>
  <c r="P77" i="13" s="1"/>
  <c r="O76" i="13"/>
  <c r="P76" i="13" s="1"/>
  <c r="O75" i="13"/>
  <c r="P75" i="13" s="1"/>
  <c r="O74" i="13"/>
  <c r="Q74" i="13" s="1"/>
  <c r="O73" i="13"/>
  <c r="P73" i="13" s="1"/>
  <c r="O72" i="13"/>
  <c r="O71" i="13"/>
  <c r="P71" i="13" s="1"/>
  <c r="O70" i="13"/>
  <c r="P70" i="13" s="1"/>
  <c r="O69" i="13"/>
  <c r="P69" i="13" s="1"/>
  <c r="O68" i="13"/>
  <c r="P68" i="13" s="1"/>
  <c r="O67" i="13"/>
  <c r="P67" i="13" s="1"/>
  <c r="O66" i="13"/>
  <c r="P66" i="13" s="1"/>
  <c r="O65" i="13"/>
  <c r="O64" i="13"/>
  <c r="O63" i="13"/>
  <c r="Q63" i="13" s="1"/>
  <c r="O62" i="13"/>
  <c r="P62" i="13" s="1"/>
  <c r="O61" i="13"/>
  <c r="Q61" i="13" s="1"/>
  <c r="O60" i="13"/>
  <c r="P60" i="13" s="1"/>
  <c r="O59" i="13"/>
  <c r="P59" i="13" s="1"/>
  <c r="O58" i="13"/>
  <c r="O57" i="13"/>
  <c r="P57" i="13" s="1"/>
  <c r="O56" i="13"/>
  <c r="O55" i="13"/>
  <c r="P55" i="13" s="1"/>
  <c r="O54" i="13"/>
  <c r="Q54" i="13" s="1"/>
  <c r="O53" i="13"/>
  <c r="P53" i="13" s="1"/>
  <c r="O52" i="13"/>
  <c r="P52" i="13" s="1"/>
  <c r="O51" i="13"/>
  <c r="P51" i="13" s="1"/>
  <c r="O50" i="13"/>
  <c r="P50" i="13" s="1"/>
  <c r="O49" i="13"/>
  <c r="P49" i="13" s="1"/>
  <c r="O48" i="13"/>
  <c r="O47" i="13"/>
  <c r="P47" i="13" s="1"/>
  <c r="O46" i="13"/>
  <c r="P46" i="13" s="1"/>
  <c r="O45" i="13"/>
  <c r="P45" i="13" s="1"/>
  <c r="O44" i="13"/>
  <c r="P44" i="13" s="1"/>
  <c r="O43" i="13"/>
  <c r="O42" i="13"/>
  <c r="P42" i="13" s="1"/>
  <c r="O41" i="13"/>
  <c r="P41" i="13" s="1"/>
  <c r="O40" i="13"/>
  <c r="O39" i="13"/>
  <c r="P39" i="13" s="1"/>
  <c r="O38" i="13"/>
  <c r="Q38" i="13" s="1"/>
  <c r="O37" i="13"/>
  <c r="P37" i="13" s="1"/>
  <c r="O36" i="13"/>
  <c r="Q36" i="13" s="1"/>
  <c r="O35" i="13"/>
  <c r="P35" i="13" s="1"/>
  <c r="O34" i="13"/>
  <c r="O33" i="13"/>
  <c r="P33" i="13" s="1"/>
  <c r="O32" i="13"/>
  <c r="O31" i="13"/>
  <c r="Q31" i="13" s="1"/>
  <c r="O30" i="13"/>
  <c r="P30" i="13" s="1"/>
  <c r="O29" i="13"/>
  <c r="P29" i="13" s="1"/>
  <c r="O28" i="13"/>
  <c r="P28" i="13" s="1"/>
  <c r="O27" i="13"/>
  <c r="P27" i="13" s="1"/>
  <c r="O26" i="13"/>
  <c r="O25" i="13"/>
  <c r="P25" i="13" s="1"/>
  <c r="O24" i="13"/>
  <c r="O23" i="13"/>
  <c r="O22" i="13"/>
  <c r="Q22" i="13" s="1"/>
  <c r="O21" i="13"/>
  <c r="P21" i="13" s="1"/>
  <c r="O20" i="13"/>
  <c r="P20" i="13" s="1"/>
  <c r="O19" i="13"/>
  <c r="P19" i="13" s="1"/>
  <c r="O18" i="13"/>
  <c r="P18" i="13" s="1"/>
  <c r="O17" i="13"/>
  <c r="P17" i="13" s="1"/>
  <c r="O16" i="13"/>
  <c r="O15" i="13"/>
  <c r="Q15" i="13" s="1"/>
  <c r="O14" i="13"/>
  <c r="P14" i="13" s="1"/>
  <c r="O13" i="13"/>
  <c r="P13" i="13" s="1"/>
  <c r="O12" i="13"/>
  <c r="P12" i="13" s="1"/>
  <c r="O11" i="13"/>
  <c r="Q11" i="13" s="1"/>
  <c r="O10" i="13"/>
  <c r="P10" i="13" s="1"/>
  <c r="O9" i="13"/>
  <c r="P9" i="13" s="1"/>
  <c r="O8" i="13"/>
  <c r="O7" i="13"/>
  <c r="P7" i="13" s="1"/>
  <c r="O6" i="13"/>
  <c r="P6" i="13" s="1"/>
  <c r="O5" i="13"/>
  <c r="P5" i="13" s="1"/>
  <c r="O4" i="13"/>
  <c r="N91" i="13"/>
  <c r="N92" i="13" s="1"/>
  <c r="M91" i="13"/>
  <c r="M92" i="13" s="1"/>
  <c r="L91" i="13"/>
  <c r="L92" i="13" s="1"/>
  <c r="K91" i="13"/>
  <c r="K92" i="13" s="1"/>
  <c r="J91" i="13"/>
  <c r="J92" i="13" s="1"/>
  <c r="I91" i="13"/>
  <c r="I92" i="13" s="1"/>
  <c r="H91" i="13"/>
  <c r="H92" i="13" s="1"/>
  <c r="P74" i="13"/>
  <c r="P65" i="13"/>
  <c r="P56" i="13"/>
  <c r="P48" i="13"/>
  <c r="P40" i="13"/>
  <c r="P34" i="13"/>
  <c r="P32" i="13"/>
  <c r="P15" i="13"/>
  <c r="P11" i="13"/>
  <c r="P89" i="13"/>
  <c r="P88" i="13"/>
  <c r="P81" i="13"/>
  <c r="P80" i="13"/>
  <c r="P78" i="13"/>
  <c r="P72" i="13"/>
  <c r="P64" i="13"/>
  <c r="P58" i="13"/>
  <c r="P43" i="13"/>
  <c r="P26" i="13"/>
  <c r="P24" i="13"/>
  <c r="P23" i="13"/>
  <c r="P16" i="13"/>
  <c r="P8" i="13"/>
  <c r="Q64" i="13"/>
  <c r="Q88" i="13"/>
  <c r="Q82" i="13"/>
  <c r="Q66" i="13"/>
  <c r="Q59" i="13"/>
  <c r="Q56" i="13"/>
  <c r="Q50" i="13"/>
  <c r="Q48" i="13"/>
  <c r="Q42" i="13"/>
  <c r="Q40" i="13"/>
  <c r="Q34" i="13"/>
  <c r="Q17" i="13"/>
  <c r="Q9" i="13"/>
  <c r="Q28" i="13" l="1"/>
  <c r="P31" i="13"/>
  <c r="P36" i="13"/>
  <c r="Q76" i="13"/>
  <c r="Q69" i="13"/>
  <c r="P85" i="13"/>
  <c r="P61" i="13"/>
  <c r="Q13" i="13"/>
  <c r="P22" i="13"/>
  <c r="Q49" i="13"/>
  <c r="Q25" i="13"/>
  <c r="P38" i="13"/>
  <c r="P63" i="13"/>
  <c r="Q71" i="13"/>
  <c r="P54" i="13"/>
  <c r="Q19" i="13"/>
  <c r="Q7" i="13"/>
  <c r="O91" i="13"/>
  <c r="O92" i="13" s="1"/>
  <c r="P4" i="13"/>
  <c r="Q87" i="13"/>
  <c r="Q58" i="13"/>
  <c r="Q90" i="13"/>
  <c r="Q84" i="13"/>
  <c r="Q81" i="13"/>
  <c r="Q89" i="13"/>
  <c r="Q52" i="13"/>
  <c r="Q80" i="13"/>
  <c r="Q77" i="13"/>
  <c r="Q68" i="13"/>
  <c r="Q78" i="13"/>
  <c r="Q45" i="13"/>
  <c r="Q44" i="13"/>
  <c r="Q72" i="13"/>
  <c r="Q46" i="13"/>
  <c r="Q51" i="13"/>
  <c r="Q43" i="13"/>
  <c r="Q32" i="13"/>
  <c r="Q30" i="13"/>
  <c r="Q26" i="13"/>
  <c r="Q24" i="13"/>
  <c r="Q21" i="13"/>
  <c r="Q8" i="13"/>
  <c r="Q6" i="13"/>
  <c r="Q5" i="13"/>
  <c r="Q10" i="13"/>
  <c r="Q14" i="13"/>
  <c r="Q16" i="13"/>
  <c r="Q18" i="13"/>
  <c r="Q20" i="13"/>
  <c r="Q23" i="13"/>
  <c r="Q27" i="13"/>
  <c r="Q29" i="13"/>
  <c r="Q33" i="13"/>
  <c r="Q35" i="13"/>
  <c r="Q37" i="13"/>
  <c r="Q39" i="13"/>
  <c r="Q41" i="13"/>
  <c r="Q47" i="13"/>
  <c r="Q53" i="13"/>
  <c r="Q55" i="13"/>
  <c r="Q57" i="13"/>
  <c r="Q60" i="13"/>
  <c r="Q62" i="13"/>
  <c r="Q65" i="13"/>
  <c r="Q67" i="13"/>
  <c r="Q70" i="13"/>
  <c r="Q73" i="13"/>
  <c r="Q75" i="13"/>
  <c r="Q79" i="13"/>
  <c r="Q83" i="13"/>
  <c r="Q86" i="13"/>
  <c r="Q12" i="13"/>
  <c r="Q4" i="13"/>
  <c r="P91" i="13" l="1"/>
  <c r="P92" i="13" s="1"/>
  <c r="Q91" i="13"/>
  <c r="Q92" i="13" s="1"/>
  <c r="S92" i="13" l="1"/>
  <c r="S91" i="13"/>
</calcChain>
</file>

<file path=xl/sharedStrings.xml><?xml version="1.0" encoding="utf-8"?>
<sst xmlns="http://schemas.openxmlformats.org/spreadsheetml/2006/main" count="1751" uniqueCount="282">
  <si>
    <t>No.</t>
  </si>
  <si>
    <t xml:space="preserve">Nombre Completo </t>
  </si>
  <si>
    <t xml:space="preserve">Cargo </t>
  </si>
  <si>
    <t xml:space="preserve">Unidad </t>
  </si>
  <si>
    <t xml:space="preserve">Observaciones </t>
  </si>
  <si>
    <t xml:space="preserve">Defensora </t>
  </si>
  <si>
    <t xml:space="preserve">Directora </t>
  </si>
  <si>
    <t>Defensora de la Mujer Indígena</t>
  </si>
  <si>
    <t>Director Técnico III</t>
  </si>
  <si>
    <t xml:space="preserve">Gloria Esperanza  Laynez Chavac </t>
  </si>
  <si>
    <t xml:space="preserve">Clasificación /ONSEC </t>
  </si>
  <si>
    <t xml:space="preserve">Directora Ejecutiva </t>
  </si>
  <si>
    <t>Director Técnico II</t>
  </si>
  <si>
    <t>Gumercinda del Rosario García Feliciano</t>
  </si>
  <si>
    <t>Asesor Profesional Especializado III</t>
  </si>
  <si>
    <t xml:space="preserve">Director </t>
  </si>
  <si>
    <t xml:space="preserve">Auditoria </t>
  </si>
  <si>
    <t>Asesora</t>
  </si>
  <si>
    <t>Nadya Eleonor Quezada Lorenzana</t>
  </si>
  <si>
    <t>Profesional II</t>
  </si>
  <si>
    <t>VACANTE</t>
  </si>
  <si>
    <t>Ana Isabel Tipaz Coxaj</t>
  </si>
  <si>
    <t>Secretaria Ejecutiva V</t>
  </si>
  <si>
    <t xml:space="preserve">Asistente </t>
  </si>
  <si>
    <t>R.R.H.H</t>
  </si>
  <si>
    <t>Edith Erminda Xajpot Sanain de Sisimit</t>
  </si>
  <si>
    <t>Asistente Profesional IV</t>
  </si>
  <si>
    <t xml:space="preserve">Unidad Social </t>
  </si>
  <si>
    <t xml:space="preserve">Olga Marina Gabriel Mahún </t>
  </si>
  <si>
    <t>Asesor Profesional Especializado II</t>
  </si>
  <si>
    <t xml:space="preserve">Proyectos </t>
  </si>
  <si>
    <t>José Francisco Alonzo Martínez</t>
  </si>
  <si>
    <t>Enma Estehela Ismalej Chen</t>
  </si>
  <si>
    <t xml:space="preserve">Profesional I </t>
  </si>
  <si>
    <t xml:space="preserve">Raquel Agripina Mónica Chiac Tiul  </t>
  </si>
  <si>
    <t>Trabajador Operativo IV</t>
  </si>
  <si>
    <t xml:space="preserve"> Víctor Naú Aldana Carranza</t>
  </si>
  <si>
    <t>Secretaria Ejecutiva II</t>
  </si>
  <si>
    <t>profesional II</t>
  </si>
  <si>
    <t>UDAF</t>
  </si>
  <si>
    <t>Dominga Vásquez Julajuj de Guarquez</t>
  </si>
  <si>
    <t>Delegada Regional</t>
  </si>
  <si>
    <t xml:space="preserve">Sololá </t>
  </si>
  <si>
    <t>Ingrid Noemy Sierra Bin</t>
  </si>
  <si>
    <t>Olga Mirthala López Mérida de González</t>
  </si>
  <si>
    <t>Asistente Profesional III</t>
  </si>
  <si>
    <t>Lubia Esperanza Xona Jom</t>
  </si>
  <si>
    <t xml:space="preserve">Alta Verpaz </t>
  </si>
  <si>
    <t>Delia Aracelly Alonzo Sequen</t>
  </si>
  <si>
    <t>Angélica Hermelinda Velásquez López</t>
  </si>
  <si>
    <t>Marleny Cecibel Velásquez Pérez</t>
  </si>
  <si>
    <t>Margarita Ren Suy</t>
  </si>
  <si>
    <t xml:space="preserve">Quiché </t>
  </si>
  <si>
    <t>Lola Marina Juan Tomas</t>
  </si>
  <si>
    <t>Lucinda García Ortíz de Sierra</t>
  </si>
  <si>
    <t xml:space="preserve">Huehuetenango </t>
  </si>
  <si>
    <t>Josefina Natividad Batz Aguilar de López</t>
  </si>
  <si>
    <t>Mónica Elena Fuentes Álvarez</t>
  </si>
  <si>
    <t>Miriam Eugenia Chaclan Tzoc de Velásquez (suspendida IGSS)</t>
  </si>
  <si>
    <t>Quetzaltenango</t>
  </si>
  <si>
    <t xml:space="preserve">Sandra Elizabeth  Reyes Ramos </t>
  </si>
  <si>
    <t>Manuela Bartola Xum Chox</t>
  </si>
  <si>
    <t xml:space="preserve">Suchitepéquez </t>
  </si>
  <si>
    <t>Margarita Olga López Coronado de Orozco</t>
  </si>
  <si>
    <t xml:space="preserve">San Marcos </t>
  </si>
  <si>
    <t>Lucia González Alvarado</t>
  </si>
  <si>
    <t xml:space="preserve">Baja Verapaz </t>
  </si>
  <si>
    <t>Juana Botzoc Pá</t>
  </si>
  <si>
    <t xml:space="preserve">Petén </t>
  </si>
  <si>
    <t>Delsy Carolina Fuentes  Rodríguez</t>
  </si>
  <si>
    <t>Claudia Marleny Morales Chen</t>
  </si>
  <si>
    <t xml:space="preserve">Izabal </t>
  </si>
  <si>
    <t xml:space="preserve">Sta. Rosa </t>
  </si>
  <si>
    <t xml:space="preserve">Renglón </t>
  </si>
  <si>
    <t>011</t>
  </si>
  <si>
    <t>022</t>
  </si>
  <si>
    <t>Pedro Alexander Cholotío Mendoza</t>
  </si>
  <si>
    <t>Técnico III</t>
  </si>
  <si>
    <t xml:space="preserve">TOTALES </t>
  </si>
  <si>
    <t xml:space="preserve">Delegada Regional </t>
  </si>
  <si>
    <t xml:space="preserve">Encargada </t>
  </si>
  <si>
    <t xml:space="preserve">Encargado </t>
  </si>
  <si>
    <t xml:space="preserve">Conserje </t>
  </si>
  <si>
    <t xml:space="preserve">Sub Directora </t>
  </si>
  <si>
    <t xml:space="preserve">Secretaria </t>
  </si>
  <si>
    <t xml:space="preserve">Analista Presupuesto </t>
  </si>
  <si>
    <t xml:space="preserve">Encargado Inventarios </t>
  </si>
  <si>
    <t xml:space="preserve">Encargada de adquisiciones </t>
  </si>
  <si>
    <t xml:space="preserve">Directora Servicio Social </t>
  </si>
  <si>
    <t xml:space="preserve">Directora Unidad juridica </t>
  </si>
  <si>
    <t xml:space="preserve">Asistente Social </t>
  </si>
  <si>
    <t xml:space="preserve">Directora Unidad Social </t>
  </si>
  <si>
    <t xml:space="preserve">Directora unidad Social </t>
  </si>
  <si>
    <t xml:space="preserve">Oficina </t>
  </si>
  <si>
    <t xml:space="preserve">Alta Verapaz </t>
  </si>
  <si>
    <t xml:space="preserve">Dirección y Coordinación </t>
  </si>
  <si>
    <t>Oscar Leonel Monzón Guzmán</t>
  </si>
  <si>
    <t>María Antonia Guanta  Quex</t>
  </si>
  <si>
    <t xml:space="preserve">Asesoría Jurídica </t>
  </si>
  <si>
    <t>Gloria Evelyn Curuchiche Simón</t>
  </si>
  <si>
    <t>Enegma Azucena Socoy Iquic</t>
  </si>
  <si>
    <t xml:space="preserve">U. Psicología </t>
  </si>
  <si>
    <t xml:space="preserve">Informática </t>
  </si>
  <si>
    <t xml:space="preserve">Educación y Formación </t>
  </si>
  <si>
    <t xml:space="preserve">Desarrollo Político y Legal </t>
  </si>
  <si>
    <t xml:space="preserve">Planificación </t>
  </si>
  <si>
    <t xml:space="preserve">Encargada del Almacén </t>
  </si>
  <si>
    <t xml:space="preserve">Guardián </t>
  </si>
  <si>
    <t>Miriam  Aracely Mus Coy de Camey</t>
  </si>
  <si>
    <t>María Rebeca Cac Sacrab</t>
  </si>
  <si>
    <t xml:space="preserve">Asistente jurídico </t>
  </si>
  <si>
    <t>Rosa Elvira Gómez Álvarez</t>
  </si>
  <si>
    <t xml:space="preserve">Asistente Jurídica </t>
  </si>
  <si>
    <t xml:space="preserve">Directora Unidad Asesoría Jurídica </t>
  </si>
  <si>
    <t>Miriam Yolanda Hernández López</t>
  </si>
  <si>
    <t>Nohelia Judith Ríos Valdez</t>
  </si>
  <si>
    <t xml:space="preserve">Directora Unidad jurídica </t>
  </si>
  <si>
    <t xml:space="preserve">Serie /Onsec </t>
  </si>
  <si>
    <t>Ejecutiva</t>
  </si>
  <si>
    <t xml:space="preserve">Ejecutiva </t>
  </si>
  <si>
    <t xml:space="preserve">Asesoria profesional especializada. </t>
  </si>
  <si>
    <t xml:space="preserve">Asistencia Profesional </t>
  </si>
  <si>
    <t xml:space="preserve">Ejecutvia </t>
  </si>
  <si>
    <t xml:space="preserve">Operativa </t>
  </si>
  <si>
    <t xml:space="preserve">Tecnica </t>
  </si>
  <si>
    <t xml:space="preserve">Sueldo Base   </t>
  </si>
  <si>
    <t>Bonificación productividad  DCTO. 66-2000  Renglón 015</t>
  </si>
  <si>
    <t>Bono Preofesional Renglón 014</t>
  </si>
  <si>
    <t xml:space="preserve">Bono Monetario DEMI Renglón 015 </t>
  </si>
  <si>
    <t>Bono por antigüedad. Renglón 013</t>
  </si>
  <si>
    <t xml:space="preserve">Bono de responsabilidad DEMI  Renglón 015 </t>
  </si>
  <si>
    <t>Complemento salarial Renglón 012</t>
  </si>
  <si>
    <t>Bono  14  Renglón  072</t>
  </si>
  <si>
    <t xml:space="preserve">Bono  Vacacional Renglón 073 </t>
  </si>
  <si>
    <t>Aguinaldo Renglón 071</t>
  </si>
  <si>
    <t>Encargada de R.R.H.H.</t>
  </si>
  <si>
    <t xml:space="preserve">Analista de Selección de Personal </t>
  </si>
  <si>
    <t>Juana Celestina Sotz</t>
  </si>
  <si>
    <t>Magda Evelin Marcos Gonzalez</t>
  </si>
  <si>
    <t>Rosalia Francisca Solval</t>
  </si>
  <si>
    <t>Clara Luz Hernandez</t>
  </si>
  <si>
    <t>Griselda Tomasa Aquino Gallina</t>
  </si>
  <si>
    <t>Miria Esterlina Curruchic</t>
  </si>
  <si>
    <t>Guillermo Arturo Garcia Ramirez</t>
  </si>
  <si>
    <t>Shirley Gabriela Sinay Cifuentes</t>
  </si>
  <si>
    <t>Maria Magdalena Ixcot Quiche</t>
  </si>
  <si>
    <t>Migdalida Asucena de Paz de Lopez</t>
  </si>
  <si>
    <t xml:space="preserve">Asistente Profesional Jefe </t>
  </si>
  <si>
    <t>ADMINISTRACION</t>
  </si>
  <si>
    <t>COOPERACION TECNICA</t>
  </si>
  <si>
    <t>PEDAGOGIA</t>
  </si>
  <si>
    <t>RELACIONES PUBLICA</t>
  </si>
  <si>
    <t>Tecnico Profesional en Informática II</t>
  </si>
  <si>
    <t>INFORMATICA</t>
  </si>
  <si>
    <t>ASESORIA JURIDICA</t>
  </si>
  <si>
    <t>Resguardo y Vigilancia</t>
  </si>
  <si>
    <t>Trabajador Especializado III</t>
  </si>
  <si>
    <t>Conducción de vehículos</t>
  </si>
  <si>
    <t xml:space="preserve">Trabajador Operativo IV </t>
  </si>
  <si>
    <t>Conserjería</t>
  </si>
  <si>
    <t>Relaciones Publicas</t>
  </si>
  <si>
    <t xml:space="preserve">SERVICIO SOCIAL </t>
  </si>
  <si>
    <t>SEDE REGIONAL DE SANTA ROSA</t>
  </si>
  <si>
    <t>SEDE REGIONAL DE SOLOLÁ</t>
  </si>
  <si>
    <t>Encargada</t>
  </si>
  <si>
    <t>SEDE REGIONAL DE QUETZALTENANGO</t>
  </si>
  <si>
    <t>SEDE REGIONAL DE SAN MARCOS</t>
  </si>
  <si>
    <t>SEDE REGIONAL DE HUEHUETENANGO</t>
  </si>
  <si>
    <t>SEDE REGIONAL DE QUICHÉ</t>
  </si>
  <si>
    <t>SEDE REGIONAL DE BAJA VERAPAZ</t>
  </si>
  <si>
    <t>SEDE REGIONAL DE ALTA VERAPAZ</t>
  </si>
  <si>
    <t>SEDE REGIONAL DE PETEN</t>
  </si>
  <si>
    <t>SEDE REGIONAL DE IZABAL</t>
  </si>
  <si>
    <t>Grecia Rocio Bac</t>
  </si>
  <si>
    <t>TOTAL</t>
  </si>
  <si>
    <t>Profesional</t>
  </si>
  <si>
    <t>Asesor Profesional Especializado</t>
  </si>
  <si>
    <t>Asistente Profesional</t>
  </si>
  <si>
    <t>Tecnico Profesional</t>
  </si>
  <si>
    <t xml:space="preserve">VACANTE </t>
  </si>
  <si>
    <t>Victor Anibal Lopez Aquino</t>
  </si>
  <si>
    <t>Rudy Geovani Samayoa</t>
  </si>
  <si>
    <t>Analista de Gestion</t>
  </si>
  <si>
    <t>Rut Noemi Pablo</t>
  </si>
  <si>
    <t>Emma Minerva Gabriel</t>
  </si>
  <si>
    <t>Comunicaciòn Social</t>
  </si>
  <si>
    <t>NOMINA DE PERSONAL / ENERO DICIEMBRE 2014</t>
  </si>
  <si>
    <t>Analista de Adminiciòn</t>
  </si>
  <si>
    <t>Analista de aplición</t>
  </si>
  <si>
    <t>Asistente</t>
  </si>
  <si>
    <t xml:space="preserve">TOTAL MENSUAL </t>
  </si>
  <si>
    <t>MENSUAL</t>
  </si>
  <si>
    <t>BONO 14</t>
  </si>
  <si>
    <t>AGUINALDO</t>
  </si>
  <si>
    <t>Encargada Juridica</t>
  </si>
  <si>
    <t>Asesora Juridica</t>
  </si>
  <si>
    <t>Asistente Juridica</t>
  </si>
  <si>
    <t>Directoras Sociales</t>
  </si>
  <si>
    <t>Asistentes sociales</t>
  </si>
  <si>
    <t>Encargadas de Psicologìa</t>
  </si>
  <si>
    <t>Encargada de Educación</t>
  </si>
  <si>
    <t>Asistente de Educación</t>
  </si>
  <si>
    <t>Encargada de Desarrollo Politico</t>
  </si>
  <si>
    <t xml:space="preserve">Encargada de Comunicaciòn </t>
  </si>
  <si>
    <t>Direccion y Coordinaciòn</t>
  </si>
  <si>
    <t>Delegadas</t>
  </si>
  <si>
    <t>Directoras Juridicas</t>
  </si>
  <si>
    <t>Analista contable</t>
  </si>
  <si>
    <t>ANUAL</t>
  </si>
  <si>
    <t xml:space="preserve">B VACACIONAL </t>
  </si>
  <si>
    <t>SUELDO BASE ANUAL</t>
  </si>
  <si>
    <t>TOTAL RENGLON 015 ANUAL</t>
  </si>
  <si>
    <t>TOTAL RENGLON 014 ANUAL</t>
  </si>
  <si>
    <t>TOTAL RENGLON 013 ANUAL</t>
  </si>
  <si>
    <t>TOTAL COMPLEMENTO SALARIAN ANUAL</t>
  </si>
  <si>
    <t>NO DE ACTIVIDAD</t>
  </si>
  <si>
    <t>1</t>
  </si>
  <si>
    <t>2</t>
  </si>
  <si>
    <t xml:space="preserve">Personas que ingresaron en Abril 2013 </t>
  </si>
  <si>
    <t>Personas que ingresaron en Abril 2013 Migdalia Azucena</t>
  </si>
  <si>
    <t>Persona que esta trabajando desde antes pero aun no tiene complemento salarial Licda Olga</t>
  </si>
  <si>
    <t>Persona que esta trabajando desde antes pero aun no tiene complemento salarial Dominga</t>
  </si>
  <si>
    <t>Persona que esta trabajando desde antes pero aun no tiene complemento salarial Marleni Cecibel</t>
  </si>
  <si>
    <t>Persona que esta trabajando desde antes pero aun no tiene complemento salarial Margarita</t>
  </si>
  <si>
    <t>Persona que esta trabajando desde antes pero aun no tiene complemento salarias Juana Botzoc</t>
  </si>
  <si>
    <t>jefe de presupuesto</t>
  </si>
  <si>
    <t>Olga Mayabel Mejia Sajquim</t>
  </si>
  <si>
    <t>Carmen Azucena Chuta Peren</t>
  </si>
  <si>
    <t>Maria Casilda Ramirez</t>
  </si>
  <si>
    <t>Luis Ernesto Asencio</t>
  </si>
  <si>
    <t>Sonia Esperanza Ocox</t>
  </si>
  <si>
    <t>Luis Gerardo Barrientos</t>
  </si>
  <si>
    <t>Tomasa Griselda  Aquino Gallina</t>
  </si>
  <si>
    <t>Zela Eunice Velasquez Tapaz</t>
  </si>
  <si>
    <t>Maria Reyes Vicente Batz</t>
  </si>
  <si>
    <t>Brenda Celeste Xiquita Patal</t>
  </si>
  <si>
    <t xml:space="preserve">Gumercinda del Rosario Garcia </t>
  </si>
  <si>
    <t>Rudy Giovanni Samayoa Ramirez</t>
  </si>
  <si>
    <t>Grecia Rocio Bac Sotz</t>
  </si>
  <si>
    <t>Brayan Omar Hernandez</t>
  </si>
  <si>
    <t>Salomon Culzal Chuta</t>
  </si>
  <si>
    <t xml:space="preserve">Lucrecia Edelmira Calderon </t>
  </si>
  <si>
    <t>Enio AlfonsoGarcia Chirix</t>
  </si>
  <si>
    <t>Ana Patricia Saquil Acan</t>
  </si>
  <si>
    <t>Susana Concepción Coche</t>
  </si>
  <si>
    <t>Enma Lucrecia Ajcalon López</t>
  </si>
  <si>
    <t>Josefina Chavajay Dionicio</t>
  </si>
  <si>
    <t>Berinda Janeth Herrera de Moran</t>
  </si>
  <si>
    <t>Yojana Piedad Giron Mendez de Reyna</t>
  </si>
  <si>
    <t>Lucia Yolanda Lopez</t>
  </si>
  <si>
    <t>Jeimy Aleida Lopez Garcia</t>
  </si>
  <si>
    <t xml:space="preserve">Rosa Maria Colop </t>
  </si>
  <si>
    <t xml:space="preserve">Miriam Eugenia Chaclan Tzoc de Velásquez </t>
  </si>
  <si>
    <t>Lidia Carina de Leon Perez de Paz</t>
  </si>
  <si>
    <t>Silvia Carmelina Navarro Bautista</t>
  </si>
  <si>
    <t>Samai Elizama Velazquez Velazquez</t>
  </si>
  <si>
    <t>Aura Sucely Moran San Jose</t>
  </si>
  <si>
    <t>Paulina Tahuico</t>
  </si>
  <si>
    <t>Carmen Cuhouj</t>
  </si>
  <si>
    <t>Ana Jaqueline Hernandez</t>
  </si>
  <si>
    <t>Karen Jeaneth Ramirez Jeronimo</t>
  </si>
  <si>
    <t>Cindy Julissa Nataly Arana Mendoza</t>
  </si>
  <si>
    <t>Arlyn Marisol Guzman Herrera de García</t>
  </si>
  <si>
    <t>Bono Profesional Renglón 014</t>
  </si>
  <si>
    <t>Bonificación Productividad  66-2000  Renglón 015</t>
  </si>
  <si>
    <t>NOMBRES</t>
  </si>
  <si>
    <t>UNIDAD DE RECURSOS HUMANOS</t>
  </si>
  <si>
    <t>UNIDAD DE PROYECTOS</t>
  </si>
  <si>
    <t>Sueldo Base  Renglón 011</t>
  </si>
  <si>
    <t>(Articulo 10, numeral 4, Ley de Acceso a la Informacion Publica Decreto 57-2008</t>
  </si>
  <si>
    <t>DIETAS</t>
  </si>
  <si>
    <t>N/A</t>
  </si>
  <si>
    <t>OBSERVACIONES</t>
  </si>
  <si>
    <t>Responsable de actualizacion de informacion: Miguel Francisco Teleguario Cap</t>
  </si>
  <si>
    <t xml:space="preserve">VIATICOS  </t>
  </si>
  <si>
    <t>Revisión: Licenciada Zaida Lucrecia Galindo Noj</t>
  </si>
  <si>
    <t>Bono Vacacional</t>
  </si>
  <si>
    <t>TOTAL OCTUBRE</t>
  </si>
  <si>
    <t>SALARIO DEVENGADO POR LOS EMPLEADOS PUBLICOS DE DEMI RENGLON 023 CORRESPONDIENTE AL MES DE OCTUBRE 2023</t>
  </si>
  <si>
    <t>Elva Judith Barrios Yucuté</t>
  </si>
  <si>
    <t>Asistente de Proyectos</t>
  </si>
  <si>
    <t>NOTA: Si se cuenta con una contratación bajo el presente renglón, sin embargo no se la hecho efectivo el pago de salarios, quedando pendiente el mismo para el mes de noviembre del año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</si>
</sst>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quot;€&quot;_-;\-* #,##0.00\ &quot;€&quot;_-;_-* &quot;-&quot;??\ &quot;€&quot;_-;_-@_-"/>
    <numFmt numFmtId="165" formatCode="_(&quot;Q&quot;* #,##0.00_);_(&quot;Q&quot;* \(#,##0.00\);_(&quot;Q&quot;* &quot;-&quot;??_);_(@_)"/>
    <numFmt numFmtId="166" formatCode="_(* #,##0.00_);_(* \(#,##0.00\);_(* &quot;-&quot;??_);_(@_)"/>
    <numFmt numFmtId="167" formatCode="[$Q-100A]#,##0.00_ ;\-[$Q-100A]#,##0.00\ "/>
    <numFmt numFmtId="168" formatCode="&quot;Q&quot;#,##0.00;[Red]&quot;Q&quot;#,##0.00"/>
    <numFmt numFmtId="169" formatCode="&quot;Q&quot;#,##0.00"/>
    <numFmt numFmtId="170" formatCode="_-[$Q-100A]* #,##0.00_-;\-[$Q-100A]* #,##0.00_-;_-[$Q-100A]* &quot;-&quot;??_-;_-@_-"/>
  </numFmts>
  <fonts count="21" x14ac:knownFonts="1">
    <font>
      <sz val="11"/>
      <color theme="1"/>
      <name val="Calibri"/>
      <family val="2"/>
      <scheme val="minor"/>
    </font>
    <font>
      <sz val="11"/>
      <color theme="1"/>
      <name val="Calibri"/>
      <family val="2"/>
      <scheme val="minor"/>
    </font>
    <font>
      <sz val="10"/>
      <name val="Arial"/>
      <family val="2"/>
    </font>
    <font>
      <sz val="9"/>
      <name val="Calibri"/>
      <family val="2"/>
      <scheme val="minor"/>
    </font>
    <font>
      <sz val="9"/>
      <color theme="1"/>
      <name val="Calibri"/>
      <family val="2"/>
      <scheme val="minor"/>
    </font>
    <font>
      <sz val="8"/>
      <name val="Calibri"/>
      <family val="2"/>
      <scheme val="minor"/>
    </font>
    <font>
      <b/>
      <sz val="16"/>
      <color theme="1"/>
      <name val="Calibri"/>
      <family val="2"/>
      <scheme val="minor"/>
    </font>
    <font>
      <b/>
      <sz val="9"/>
      <name val="Calibri"/>
      <family val="2"/>
      <scheme val="minor"/>
    </font>
    <font>
      <sz val="11"/>
      <name val="Calibri"/>
      <family val="2"/>
      <scheme val="minor"/>
    </font>
    <font>
      <b/>
      <sz val="11"/>
      <name val="Calibri"/>
      <family val="2"/>
      <scheme val="minor"/>
    </font>
    <font>
      <sz val="9"/>
      <name val="Calibri"/>
      <family val="2"/>
    </font>
    <font>
      <b/>
      <sz val="9"/>
      <color rgb="FFFF0000"/>
      <name val="Calibri"/>
      <family val="2"/>
      <scheme val="minor"/>
    </font>
    <font>
      <b/>
      <sz val="11"/>
      <color theme="1"/>
      <name val="Calibri"/>
      <family val="2"/>
      <scheme val="minor"/>
    </font>
    <font>
      <sz val="9"/>
      <color rgb="FFFF0000"/>
      <name val="Calibri"/>
      <family val="2"/>
      <scheme val="minor"/>
    </font>
    <font>
      <b/>
      <sz val="9"/>
      <color theme="1"/>
      <name val="Calibri"/>
      <family val="2"/>
      <scheme val="minor"/>
    </font>
    <font>
      <sz val="8"/>
      <color rgb="FF043A69"/>
      <name val="Verdana"/>
      <family val="2"/>
    </font>
    <font>
      <b/>
      <sz val="10"/>
      <name val="Calibri"/>
      <family val="2"/>
      <scheme val="minor"/>
    </font>
    <font>
      <b/>
      <sz val="10"/>
      <color rgb="FFFF0000"/>
      <name val="Calibri"/>
      <family val="2"/>
      <scheme val="minor"/>
    </font>
    <font>
      <sz val="16"/>
      <color theme="1"/>
      <name val="Calibri"/>
      <family val="2"/>
      <scheme val="minor"/>
    </font>
    <font>
      <sz val="10"/>
      <color theme="1"/>
      <name val="Calibri"/>
      <family val="2"/>
      <scheme val="minor"/>
    </font>
    <font>
      <b/>
      <sz val="10"/>
      <color theme="1"/>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3"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FF0000"/>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4"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
    <xf numFmtId="0" fontId="0" fillId="0" borderId="0"/>
    <xf numFmtId="165" fontId="1"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166" fontId="1" fillId="0" borderId="0" applyFont="0" applyFill="0" applyBorder="0" applyAlignment="0" applyProtection="0"/>
  </cellStyleXfs>
  <cellXfs count="192">
    <xf numFmtId="0" fontId="0" fillId="0" borderId="0" xfId="0"/>
    <xf numFmtId="0" fontId="3" fillId="0" borderId="1" xfId="4" applyFont="1" applyFill="1" applyBorder="1" applyAlignment="1">
      <alignment horizontal="left" vertical="center" wrapText="1"/>
    </xf>
    <xf numFmtId="0" fontId="3" fillId="0" borderId="1" xfId="2" applyFont="1" applyFill="1" applyBorder="1" applyAlignment="1">
      <alignment horizontal="left" vertical="center" wrapText="1"/>
    </xf>
    <xf numFmtId="0" fontId="3" fillId="0" borderId="1" xfId="8"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 xfId="10" applyFont="1" applyFill="1" applyBorder="1" applyAlignment="1">
      <alignment horizontal="left" vertical="center" wrapText="1"/>
    </xf>
    <xf numFmtId="0" fontId="3" fillId="0" borderId="1" xfId="13" applyFont="1" applyFill="1" applyBorder="1" applyAlignment="1">
      <alignment horizontal="left" vertical="center" wrapText="1"/>
    </xf>
    <xf numFmtId="0" fontId="3" fillId="0" borderId="1" xfId="14" applyFont="1" applyFill="1" applyBorder="1" applyAlignment="1">
      <alignment horizontal="left" vertical="center" wrapText="1"/>
    </xf>
    <xf numFmtId="169" fontId="3" fillId="3" borderId="1" xfId="3" applyNumberFormat="1" applyFont="1" applyFill="1" applyBorder="1" applyAlignment="1">
      <alignment vertical="center"/>
    </xf>
    <xf numFmtId="0" fontId="3" fillId="0" borderId="3" xfId="2" applyFont="1" applyFill="1" applyBorder="1" applyAlignment="1">
      <alignment horizontal="left" vertical="center" wrapText="1"/>
    </xf>
    <xf numFmtId="49" fontId="3" fillId="3" borderId="1" xfId="3" applyNumberFormat="1" applyFont="1" applyFill="1" applyBorder="1" applyAlignment="1">
      <alignment horizontal="center" vertical="center"/>
    </xf>
    <xf numFmtId="0" fontId="8" fillId="0" borderId="0" xfId="0" applyFont="1"/>
    <xf numFmtId="0" fontId="3" fillId="0" borderId="1" xfId="0" applyFont="1" applyFill="1" applyBorder="1" applyAlignment="1">
      <alignment horizontal="center"/>
    </xf>
    <xf numFmtId="0" fontId="0" fillId="0" borderId="0" xfId="0" applyAlignment="1">
      <alignment horizontal="left" vertical="center"/>
    </xf>
    <xf numFmtId="0" fontId="3" fillId="0" borderId="4" xfId="2" applyFont="1" applyFill="1" applyBorder="1" applyAlignment="1">
      <alignment horizontal="left" vertical="center" wrapText="1"/>
    </xf>
    <xf numFmtId="0" fontId="3" fillId="0" borderId="1" xfId="0" applyFont="1" applyBorder="1" applyAlignment="1">
      <alignment horizontal="left" vertical="center" wrapText="1"/>
    </xf>
    <xf numFmtId="0" fontId="8" fillId="0" borderId="0" xfId="0" applyFont="1" applyAlignment="1">
      <alignment horizontal="left" vertical="center"/>
    </xf>
    <xf numFmtId="0" fontId="3" fillId="0" borderId="1" xfId="0" applyFont="1" applyBorder="1" applyAlignment="1">
      <alignment horizontal="left" vertical="center"/>
    </xf>
    <xf numFmtId="0" fontId="3" fillId="0" borderId="6" xfId="4"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2" xfId="2"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6" xfId="10" applyFont="1" applyFill="1" applyBorder="1" applyAlignment="1">
      <alignment horizontal="left" vertical="center" wrapText="1"/>
    </xf>
    <xf numFmtId="0" fontId="3" fillId="0" borderId="6" xfId="12" applyFont="1" applyFill="1" applyBorder="1" applyAlignment="1">
      <alignment horizontal="left" vertical="center" wrapText="1"/>
    </xf>
    <xf numFmtId="0" fontId="3" fillId="0" borderId="6" xfId="13" applyFont="1" applyFill="1" applyBorder="1" applyAlignment="1">
      <alignment horizontal="left" vertical="center" wrapText="1"/>
    </xf>
    <xf numFmtId="0" fontId="3" fillId="0" borderId="6" xfId="14" applyFont="1" applyFill="1" applyBorder="1" applyAlignment="1">
      <alignment horizontal="left" vertical="center" wrapText="1"/>
    </xf>
    <xf numFmtId="0" fontId="8" fillId="2" borderId="1" xfId="0" applyFont="1" applyFill="1" applyBorder="1" applyAlignment="1">
      <alignment horizontal="left" vertical="center"/>
    </xf>
    <xf numFmtId="0" fontId="7" fillId="2" borderId="1" xfId="0" applyFont="1" applyFill="1" applyBorder="1" applyAlignment="1">
      <alignment horizontal="left" vertical="center"/>
    </xf>
    <xf numFmtId="0" fontId="0" fillId="0" borderId="0" xfId="0" applyAlignment="1">
      <alignment horizontal="right" vertical="center"/>
    </xf>
    <xf numFmtId="169" fontId="7" fillId="2" borderId="1" xfId="0" applyNumberFormat="1" applyFont="1" applyFill="1" applyBorder="1" applyAlignment="1">
      <alignment horizontal="right" vertical="center"/>
    </xf>
    <xf numFmtId="169" fontId="7" fillId="2" borderId="1" xfId="3" applyNumberFormat="1" applyFont="1" applyFill="1" applyBorder="1" applyAlignment="1">
      <alignment horizontal="right" vertical="center"/>
    </xf>
    <xf numFmtId="0" fontId="8" fillId="0" borderId="0" xfId="0" applyFont="1" applyAlignment="1">
      <alignment horizontal="right" vertical="center"/>
    </xf>
    <xf numFmtId="169" fontId="7" fillId="4" borderId="1" xfId="0" applyNumberFormat="1" applyFont="1" applyFill="1" applyBorder="1" applyAlignment="1">
      <alignment horizontal="right" vertical="center"/>
    </xf>
    <xf numFmtId="169" fontId="3" fillId="5" borderId="3" xfId="3" applyNumberFormat="1" applyFont="1" applyFill="1" applyBorder="1" applyAlignment="1">
      <alignment horizontal="right" vertical="center"/>
    </xf>
    <xf numFmtId="0" fontId="0" fillId="0" borderId="0" xfId="0" applyAlignment="1">
      <alignment horizontal="center" vertical="center"/>
    </xf>
    <xf numFmtId="0" fontId="13" fillId="0" borderId="1" xfId="0" applyFont="1" applyFill="1" applyBorder="1" applyAlignment="1">
      <alignment horizontal="left" vertical="center"/>
    </xf>
    <xf numFmtId="0" fontId="7" fillId="2" borderId="1" xfId="0" applyFont="1" applyFill="1" applyBorder="1" applyAlignment="1">
      <alignment horizontal="center" vertical="center"/>
    </xf>
    <xf numFmtId="0" fontId="8" fillId="0" borderId="0" xfId="0" applyFont="1" applyAlignment="1">
      <alignment horizontal="center" vertical="center"/>
    </xf>
    <xf numFmtId="169" fontId="11" fillId="0" borderId="1" xfId="0" applyNumberFormat="1" applyFont="1" applyBorder="1" applyAlignment="1">
      <alignment horizontal="left" vertical="center"/>
    </xf>
    <xf numFmtId="169" fontId="13" fillId="5" borderId="3" xfId="3" applyNumberFormat="1" applyFont="1" applyFill="1" applyBorder="1" applyAlignment="1">
      <alignment horizontal="right" vertical="center"/>
    </xf>
    <xf numFmtId="0" fontId="3" fillId="5" borderId="1" xfId="0" applyFont="1" applyFill="1" applyBorder="1" applyAlignment="1">
      <alignment horizontal="center"/>
    </xf>
    <xf numFmtId="0" fontId="10" fillId="5" borderId="1" xfId="0" applyFont="1" applyFill="1" applyBorder="1" applyAlignment="1">
      <alignment vertical="center"/>
    </xf>
    <xf numFmtId="0" fontId="3" fillId="5" borderId="1" xfId="0" applyFont="1" applyFill="1" applyBorder="1" applyAlignment="1">
      <alignment wrapText="1"/>
    </xf>
    <xf numFmtId="49" fontId="3" fillId="5" borderId="1" xfId="0" applyNumberFormat="1" applyFont="1" applyFill="1" applyBorder="1" applyAlignment="1">
      <alignment horizontal="center"/>
    </xf>
    <xf numFmtId="0" fontId="10" fillId="5" borderId="1" xfId="0" applyFont="1" applyFill="1" applyBorder="1" applyAlignment="1">
      <alignment vertical="center" wrapText="1"/>
    </xf>
    <xf numFmtId="0" fontId="11" fillId="5" borderId="1" xfId="0" applyFont="1" applyFill="1" applyBorder="1" applyAlignment="1">
      <alignment vertical="center" wrapText="1"/>
    </xf>
    <xf numFmtId="169" fontId="3" fillId="5" borderId="1" xfId="3" applyNumberFormat="1" applyFont="1" applyFill="1" applyBorder="1" applyAlignment="1">
      <alignment horizontal="right" vertical="center"/>
    </xf>
    <xf numFmtId="169" fontId="3" fillId="5" borderId="1" xfId="0" applyNumberFormat="1" applyFont="1" applyFill="1" applyBorder="1" applyAlignment="1">
      <alignment horizontal="right" vertical="center"/>
    </xf>
    <xf numFmtId="169" fontId="7" fillId="5" borderId="1" xfId="0" applyNumberFormat="1" applyFont="1" applyFill="1" applyBorder="1" applyAlignment="1">
      <alignment horizontal="right" vertical="center"/>
    </xf>
    <xf numFmtId="169" fontId="3" fillId="6" borderId="1" xfId="3" applyNumberFormat="1" applyFont="1" applyFill="1" applyBorder="1" applyAlignment="1">
      <alignment horizontal="right" vertical="center"/>
    </xf>
    <xf numFmtId="169" fontId="3" fillId="6" borderId="1" xfId="0" applyNumberFormat="1" applyFont="1" applyFill="1" applyBorder="1" applyAlignment="1">
      <alignment horizontal="right" vertical="center"/>
    </xf>
    <xf numFmtId="0" fontId="12" fillId="0" borderId="0" xfId="0" applyFont="1" applyAlignment="1">
      <alignment horizontal="right" vertical="center"/>
    </xf>
    <xf numFmtId="169" fontId="7" fillId="5" borderId="1" xfId="3" applyNumberFormat="1" applyFont="1" applyFill="1" applyBorder="1" applyAlignment="1">
      <alignment horizontal="right" vertical="center"/>
    </xf>
    <xf numFmtId="0" fontId="9" fillId="0" borderId="0" xfId="0" applyFont="1" applyAlignment="1">
      <alignment horizontal="right" vertical="center"/>
    </xf>
    <xf numFmtId="0" fontId="8" fillId="0" borderId="1" xfId="0" applyFont="1" applyBorder="1" applyAlignment="1">
      <alignment horizontal="center" vertical="center"/>
    </xf>
    <xf numFmtId="0" fontId="8" fillId="5"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2" applyFont="1" applyFill="1" applyBorder="1" applyAlignment="1">
      <alignment horizontal="left" vertical="center" wrapText="1"/>
    </xf>
    <xf numFmtId="169" fontId="13" fillId="5" borderId="1" xfId="3" applyNumberFormat="1" applyFont="1" applyFill="1" applyBorder="1" applyAlignment="1">
      <alignment horizontal="right" vertical="center"/>
    </xf>
    <xf numFmtId="169" fontId="12" fillId="0" borderId="0" xfId="0" applyNumberFormat="1" applyFont="1" applyAlignment="1">
      <alignment horizontal="right" vertical="center"/>
    </xf>
    <xf numFmtId="169" fontId="0" fillId="0" borderId="0" xfId="0" applyNumberFormat="1" applyAlignment="1">
      <alignment horizontal="right" vertical="center"/>
    </xf>
    <xf numFmtId="169" fontId="0" fillId="0" borderId="0" xfId="0" applyNumberFormat="1" applyAlignment="1">
      <alignment horizontal="left" vertical="center"/>
    </xf>
    <xf numFmtId="169" fontId="7" fillId="7" borderId="1" xfId="3" applyNumberFormat="1" applyFont="1" applyFill="1" applyBorder="1" applyAlignment="1">
      <alignment horizontal="right" vertical="center"/>
    </xf>
    <xf numFmtId="169" fontId="7" fillId="8" borderId="1" xfId="3" applyNumberFormat="1" applyFont="1" applyFill="1" applyBorder="1" applyAlignment="1">
      <alignment horizontal="right" vertical="center"/>
    </xf>
    <xf numFmtId="169" fontId="7" fillId="9" borderId="1" xfId="3" applyNumberFormat="1" applyFont="1" applyFill="1" applyBorder="1" applyAlignment="1">
      <alignment horizontal="right" vertical="center"/>
    </xf>
    <xf numFmtId="0" fontId="15" fillId="0" borderId="0" xfId="0" applyFont="1"/>
    <xf numFmtId="169" fontId="7" fillId="4" borderId="1" xfId="3" applyNumberFormat="1" applyFont="1" applyFill="1" applyBorder="1" applyAlignment="1">
      <alignment horizontal="right" vertical="center"/>
    </xf>
    <xf numFmtId="169" fontId="7" fillId="11" borderId="1" xfId="3" applyNumberFormat="1" applyFont="1" applyFill="1" applyBorder="1" applyAlignment="1">
      <alignment horizontal="right" vertical="center"/>
    </xf>
    <xf numFmtId="169" fontId="7" fillId="12" borderId="1" xfId="3" applyNumberFormat="1" applyFont="1" applyFill="1" applyBorder="1" applyAlignment="1">
      <alignment horizontal="right" vertical="center"/>
    </xf>
    <xf numFmtId="169" fontId="7" fillId="8" borderId="1" xfId="0" applyNumberFormat="1" applyFont="1" applyFill="1" applyBorder="1" applyAlignment="1">
      <alignment horizontal="right" vertical="center"/>
    </xf>
    <xf numFmtId="169" fontId="7" fillId="13" borderId="1" xfId="3" applyNumberFormat="1" applyFont="1" applyFill="1" applyBorder="1" applyAlignment="1">
      <alignment horizontal="right" vertical="center"/>
    </xf>
    <xf numFmtId="169" fontId="7" fillId="14" borderId="1" xfId="0" applyNumberFormat="1" applyFont="1" applyFill="1" applyBorder="1" applyAlignment="1">
      <alignment horizontal="right" vertical="center"/>
    </xf>
    <xf numFmtId="169" fontId="7" fillId="15" borderId="1" xfId="3" applyNumberFormat="1" applyFont="1" applyFill="1" applyBorder="1" applyAlignment="1">
      <alignment horizontal="right" vertical="center"/>
    </xf>
    <xf numFmtId="169" fontId="7" fillId="16" borderId="1" xfId="3" applyNumberFormat="1" applyFont="1" applyFill="1" applyBorder="1" applyAlignment="1">
      <alignment horizontal="right" vertical="center"/>
    </xf>
    <xf numFmtId="169" fontId="7" fillId="10" borderId="1" xfId="0" applyNumberFormat="1" applyFont="1" applyFill="1" applyBorder="1" applyAlignment="1">
      <alignment horizontal="right" vertical="center"/>
    </xf>
    <xf numFmtId="0" fontId="0" fillId="0" borderId="0" xfId="0" applyBorder="1" applyAlignment="1">
      <alignment horizontal="center" vertical="center"/>
    </xf>
    <xf numFmtId="0" fontId="0" fillId="0" borderId="1" xfId="0" applyBorder="1" applyAlignment="1">
      <alignment horizontal="left" vertical="center"/>
    </xf>
    <xf numFmtId="169" fontId="0" fillId="0" borderId="1" xfId="0" applyNumberFormat="1" applyBorder="1" applyAlignment="1">
      <alignment horizontal="right" vertical="center"/>
    </xf>
    <xf numFmtId="0" fontId="0" fillId="0" borderId="1" xfId="0" applyFill="1" applyBorder="1" applyAlignment="1">
      <alignment horizontal="left" vertical="center"/>
    </xf>
    <xf numFmtId="0" fontId="12" fillId="0" borderId="1" xfId="0" applyFont="1" applyBorder="1" applyAlignment="1">
      <alignment horizontal="left" vertical="center"/>
    </xf>
    <xf numFmtId="169" fontId="12" fillId="0" borderId="1" xfId="0" applyNumberFormat="1" applyFont="1" applyBorder="1" applyAlignment="1">
      <alignment vertical="center"/>
    </xf>
    <xf numFmtId="0" fontId="0" fillId="5" borderId="1" xfId="0" applyFill="1" applyBorder="1" applyAlignment="1">
      <alignment horizontal="center" vertical="center"/>
    </xf>
    <xf numFmtId="0" fontId="6" fillId="0" borderId="0" xfId="0" applyFont="1" applyAlignment="1">
      <alignment horizontal="left" vertical="center"/>
    </xf>
    <xf numFmtId="169" fontId="0" fillId="0" borderId="8" xfId="0" applyNumberFormat="1" applyBorder="1" applyAlignment="1">
      <alignment vertical="center"/>
    </xf>
    <xf numFmtId="0" fontId="3" fillId="2" borderId="1" xfId="2" applyFont="1" applyFill="1" applyBorder="1" applyAlignment="1">
      <alignment horizontal="left" vertical="center" wrapText="1"/>
    </xf>
    <xf numFmtId="0" fontId="3" fillId="2" borderId="3" xfId="2" applyFont="1" applyFill="1" applyBorder="1" applyAlignment="1">
      <alignment horizontal="left" vertical="center" wrapText="1"/>
    </xf>
    <xf numFmtId="0" fontId="3" fillId="2" borderId="1" xfId="4" applyFont="1" applyFill="1" applyBorder="1" applyAlignment="1">
      <alignment horizontal="left" vertical="center" wrapText="1"/>
    </xf>
    <xf numFmtId="0" fontId="3" fillId="2" borderId="1" xfId="0" applyFont="1" applyFill="1" applyBorder="1" applyAlignment="1">
      <alignment horizontal="left" vertical="center" wrapText="1"/>
    </xf>
    <xf numFmtId="0" fontId="11" fillId="2" borderId="1" xfId="2" applyFont="1" applyFill="1" applyBorder="1" applyAlignment="1">
      <alignment horizontal="left" vertical="center" wrapText="1"/>
    </xf>
    <xf numFmtId="0" fontId="11" fillId="2" borderId="1" xfId="0" applyFont="1" applyFill="1" applyBorder="1" applyAlignment="1">
      <alignment horizontal="left" vertical="center" wrapText="1"/>
    </xf>
    <xf numFmtId="0" fontId="3" fillId="2" borderId="1" xfId="8" applyFont="1" applyFill="1" applyBorder="1" applyAlignment="1">
      <alignment horizontal="left" vertical="center" wrapText="1"/>
    </xf>
    <xf numFmtId="0" fontId="13" fillId="2" borderId="1" xfId="0" applyFont="1" applyFill="1" applyBorder="1" applyAlignment="1">
      <alignment horizontal="left" vertical="center"/>
    </xf>
    <xf numFmtId="0" fontId="0" fillId="0" borderId="8" xfId="0" applyBorder="1" applyAlignment="1">
      <alignment vertical="center"/>
    </xf>
    <xf numFmtId="0" fontId="11" fillId="0" borderId="1" xfId="0" applyFont="1" applyFill="1" applyBorder="1" applyAlignment="1">
      <alignment vertical="center" wrapText="1"/>
    </xf>
    <xf numFmtId="0" fontId="10" fillId="0" borderId="1" xfId="0" applyFont="1" applyFill="1" applyBorder="1" applyAlignment="1">
      <alignment vertical="center"/>
    </xf>
    <xf numFmtId="0" fontId="3" fillId="0" borderId="1" xfId="0" applyFont="1" applyFill="1" applyBorder="1" applyAlignment="1">
      <alignment wrapText="1"/>
    </xf>
    <xf numFmtId="49" fontId="3" fillId="0" borderId="1" xfId="0" applyNumberFormat="1" applyFont="1" applyFill="1" applyBorder="1" applyAlignment="1">
      <alignment horizontal="center"/>
    </xf>
    <xf numFmtId="0" fontId="10" fillId="0" borderId="1" xfId="0" applyFont="1" applyFill="1" applyBorder="1" applyAlignment="1">
      <alignment vertical="center" wrapText="1"/>
    </xf>
    <xf numFmtId="0" fontId="8" fillId="0" borderId="1" xfId="0" applyFont="1" applyFill="1" applyBorder="1" applyAlignment="1">
      <alignment horizontal="center" vertical="center"/>
    </xf>
    <xf numFmtId="169" fontId="3" fillId="19" borderId="1" xfId="0" applyNumberFormat="1" applyFont="1" applyFill="1" applyBorder="1" applyAlignment="1">
      <alignment horizontal="right" vertical="center"/>
    </xf>
    <xf numFmtId="169" fontId="3" fillId="19" borderId="3" xfId="3" applyNumberFormat="1" applyFont="1" applyFill="1" applyBorder="1" applyAlignment="1">
      <alignment horizontal="right" vertical="center"/>
    </xf>
    <xf numFmtId="49" fontId="3" fillId="18" borderId="1" xfId="0" applyNumberFormat="1" applyFont="1" applyFill="1" applyBorder="1" applyAlignment="1">
      <alignment horizontal="center"/>
    </xf>
    <xf numFmtId="169" fontId="3" fillId="18" borderId="1" xfId="0" applyNumberFormat="1" applyFont="1" applyFill="1" applyBorder="1" applyAlignment="1">
      <alignment horizontal="right" vertical="center"/>
    </xf>
    <xf numFmtId="169" fontId="3" fillId="18" borderId="3" xfId="3" applyNumberFormat="1" applyFont="1" applyFill="1" applyBorder="1" applyAlignment="1">
      <alignment horizontal="right" vertical="center"/>
    </xf>
    <xf numFmtId="169" fontId="3" fillId="18" borderId="1" xfId="3" applyNumberFormat="1" applyFont="1" applyFill="1" applyBorder="1" applyAlignment="1">
      <alignment horizontal="right" vertical="center"/>
    </xf>
    <xf numFmtId="169" fontId="13" fillId="18" borderId="1" xfId="3" applyNumberFormat="1" applyFont="1" applyFill="1" applyBorder="1" applyAlignment="1">
      <alignment horizontal="right" vertical="center"/>
    </xf>
    <xf numFmtId="169" fontId="7" fillId="18" borderId="1" xfId="3" applyNumberFormat="1" applyFont="1" applyFill="1" applyBorder="1" applyAlignment="1">
      <alignment horizontal="right" vertical="center"/>
    </xf>
    <xf numFmtId="169" fontId="3" fillId="2" borderId="1" xfId="0" applyNumberFormat="1" applyFont="1" applyFill="1" applyBorder="1" applyAlignment="1">
      <alignment horizontal="right" vertical="center"/>
    </xf>
    <xf numFmtId="169" fontId="3" fillId="0" borderId="1" xfId="0" applyNumberFormat="1" applyFont="1" applyBorder="1" applyAlignment="1">
      <alignment horizontal="left" vertical="center"/>
    </xf>
    <xf numFmtId="169" fontId="13" fillId="3" borderId="3" xfId="3" applyNumberFormat="1" applyFont="1" applyFill="1" applyBorder="1" applyAlignment="1">
      <alignment horizontal="right" vertical="center"/>
    </xf>
    <xf numFmtId="0" fontId="8" fillId="2" borderId="1" xfId="0" applyFont="1" applyFill="1" applyBorder="1" applyAlignment="1">
      <alignment horizontal="center" vertical="center"/>
    </xf>
    <xf numFmtId="0" fontId="3" fillId="2" borderId="6" xfId="4" applyFont="1" applyFill="1" applyBorder="1" applyAlignment="1">
      <alignment horizontal="left" vertical="center" wrapText="1"/>
    </xf>
    <xf numFmtId="0" fontId="3" fillId="2" borderId="1" xfId="0" applyFont="1" applyFill="1" applyBorder="1" applyAlignment="1">
      <alignment horizontal="left" vertical="center"/>
    </xf>
    <xf numFmtId="49" fontId="3" fillId="2" borderId="1" xfId="3" applyNumberFormat="1" applyFont="1" applyFill="1" applyBorder="1" applyAlignment="1">
      <alignment horizontal="center" vertical="center"/>
    </xf>
    <xf numFmtId="169" fontId="3" fillId="2" borderId="1" xfId="3" applyNumberFormat="1" applyFont="1" applyFill="1" applyBorder="1" applyAlignment="1">
      <alignment horizontal="right" vertical="center"/>
    </xf>
    <xf numFmtId="169" fontId="3" fillId="2" borderId="3" xfId="3" applyNumberFormat="1" applyFont="1" applyFill="1" applyBorder="1" applyAlignment="1">
      <alignment horizontal="right" vertical="center"/>
    </xf>
    <xf numFmtId="0" fontId="8" fillId="2" borderId="0" xfId="0" applyFont="1" applyFill="1" applyAlignment="1">
      <alignment horizontal="left" vertical="center"/>
    </xf>
    <xf numFmtId="0" fontId="3" fillId="2" borderId="1" xfId="0" applyFont="1" applyFill="1" applyBorder="1" applyAlignment="1">
      <alignment horizontal="center"/>
    </xf>
    <xf numFmtId="169" fontId="16" fillId="2" borderId="3" xfId="3" applyNumberFormat="1" applyFont="1" applyFill="1" applyBorder="1" applyAlignment="1">
      <alignment horizontal="right" vertical="center"/>
    </xf>
    <xf numFmtId="169" fontId="11" fillId="5" borderId="1" xfId="3" applyNumberFormat="1" applyFont="1" applyFill="1" applyBorder="1" applyAlignment="1">
      <alignment horizontal="right" vertical="center"/>
    </xf>
    <xf numFmtId="169" fontId="17" fillId="5" borderId="1" xfId="3" applyNumberFormat="1" applyFont="1" applyFill="1" applyBorder="1" applyAlignment="1">
      <alignment horizontal="right" vertical="center"/>
    </xf>
    <xf numFmtId="169" fontId="17" fillId="2" borderId="3" xfId="3" applyNumberFormat="1" applyFont="1" applyFill="1" applyBorder="1" applyAlignment="1">
      <alignment horizontal="right" vertical="center"/>
    </xf>
    <xf numFmtId="0" fontId="17" fillId="2" borderId="1" xfId="0" applyFont="1" applyFill="1" applyBorder="1" applyAlignment="1">
      <alignment horizontal="left" vertical="center"/>
    </xf>
    <xf numFmtId="169" fontId="17" fillId="2" borderId="1" xfId="3" applyNumberFormat="1" applyFont="1" applyFill="1" applyBorder="1" applyAlignment="1">
      <alignment horizontal="right" vertical="center"/>
    </xf>
    <xf numFmtId="166" fontId="0" fillId="0" borderId="0" xfId="16" applyFont="1" applyAlignment="1">
      <alignment horizontal="left" vertical="center"/>
    </xf>
    <xf numFmtId="166" fontId="0" fillId="0" borderId="0" xfId="0" applyNumberFormat="1" applyAlignment="1">
      <alignment horizontal="left" vertical="center"/>
    </xf>
    <xf numFmtId="49" fontId="18" fillId="0" borderId="0" xfId="0" applyNumberFormat="1" applyFont="1" applyBorder="1" applyAlignment="1">
      <alignment horizontal="center" vertical="center" wrapText="1"/>
    </xf>
    <xf numFmtId="0" fontId="0" fillId="0" borderId="0" xfId="0" applyFont="1" applyAlignment="1">
      <alignment horizontal="left" vertical="center"/>
    </xf>
    <xf numFmtId="0" fontId="12" fillId="0" borderId="0" xfId="0" applyFont="1" applyAlignment="1">
      <alignment horizontal="left" vertical="center" wrapText="1"/>
    </xf>
    <xf numFmtId="49" fontId="18" fillId="0" borderId="0" xfId="0" applyNumberFormat="1"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Fill="1" applyAlignment="1">
      <alignment horizontal="right" vertical="center"/>
    </xf>
    <xf numFmtId="0" fontId="12" fillId="0" borderId="0" xfId="0" applyFont="1" applyFill="1" applyAlignment="1">
      <alignment horizontal="right" vertical="center"/>
    </xf>
    <xf numFmtId="49" fontId="18" fillId="0" borderId="0" xfId="0" applyNumberFormat="1" applyFont="1" applyBorder="1" applyAlignment="1">
      <alignment horizontal="center" vertical="center"/>
    </xf>
    <xf numFmtId="0" fontId="19" fillId="20" borderId="1" xfId="0" applyFont="1" applyFill="1" applyBorder="1" applyAlignment="1">
      <alignment horizontal="center" vertical="center"/>
    </xf>
    <xf numFmtId="0" fontId="19" fillId="20" borderId="1" xfId="0" applyFont="1" applyFill="1" applyBorder="1" applyAlignment="1">
      <alignment horizontal="center" vertical="center" wrapText="1"/>
    </xf>
    <xf numFmtId="167" fontId="19" fillId="20" borderId="1" xfId="1" applyNumberFormat="1" applyFont="1" applyFill="1" applyBorder="1" applyAlignment="1">
      <alignment horizontal="center" vertical="center" wrapText="1"/>
    </xf>
    <xf numFmtId="168" fontId="19" fillId="20" borderId="1" xfId="1" applyNumberFormat="1" applyFont="1" applyFill="1" applyBorder="1" applyAlignment="1">
      <alignment horizontal="center" vertical="center" wrapText="1"/>
    </xf>
    <xf numFmtId="0" fontId="20" fillId="20" borderId="1"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70" fontId="20" fillId="0" borderId="1" xfId="0" applyNumberFormat="1" applyFont="1" applyFill="1" applyBorder="1" applyAlignment="1">
      <alignment horizontal="right" vertical="center" wrapText="1"/>
    </xf>
    <xf numFmtId="169" fontId="12"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 xfId="4" applyFont="1" applyFill="1" applyBorder="1" applyAlignment="1">
      <alignment horizontal="left" vertical="center" wrapText="1"/>
    </xf>
    <xf numFmtId="0" fontId="19" fillId="0" borderId="1" xfId="0" applyFont="1" applyFill="1" applyBorder="1" applyAlignment="1">
      <alignment vertical="center" wrapText="1"/>
    </xf>
    <xf numFmtId="49" fontId="19" fillId="0" borderId="1" xfId="3" applyNumberFormat="1" applyFont="1" applyFill="1" applyBorder="1" applyAlignment="1">
      <alignment horizontal="center" vertical="center"/>
    </xf>
    <xf numFmtId="169" fontId="19" fillId="0" borderId="1" xfId="3" applyNumberFormat="1" applyFont="1" applyFill="1" applyBorder="1" applyAlignment="1">
      <alignment horizontal="right" vertical="center"/>
    </xf>
    <xf numFmtId="0" fontId="19" fillId="2" borderId="1" xfId="0" applyFont="1" applyFill="1" applyBorder="1" applyAlignment="1">
      <alignment horizontal="center" vertical="center"/>
    </xf>
    <xf numFmtId="0" fontId="19" fillId="2" borderId="1" xfId="0" applyFont="1" applyFill="1" applyBorder="1" applyAlignment="1">
      <alignment horizontal="left" vertical="center" wrapText="1"/>
    </xf>
    <xf numFmtId="0" fontId="19" fillId="2" borderId="1" xfId="4" applyFont="1" applyFill="1" applyBorder="1" applyAlignment="1">
      <alignment horizontal="left" vertical="center" wrapText="1"/>
    </xf>
    <xf numFmtId="0" fontId="19" fillId="2" borderId="1" xfId="0" applyFont="1" applyFill="1" applyBorder="1" applyAlignment="1">
      <alignment vertical="center" wrapText="1"/>
    </xf>
    <xf numFmtId="49" fontId="19" fillId="2" borderId="1" xfId="3" applyNumberFormat="1" applyFont="1" applyFill="1" applyBorder="1" applyAlignment="1">
      <alignment horizontal="center" vertical="center"/>
    </xf>
    <xf numFmtId="169" fontId="19" fillId="2" borderId="1" xfId="3" applyNumberFormat="1" applyFont="1" applyFill="1" applyBorder="1" applyAlignment="1">
      <alignment horizontal="right" vertical="center"/>
    </xf>
    <xf numFmtId="169" fontId="12" fillId="2" borderId="1" xfId="0" applyNumberFormat="1" applyFont="1" applyFill="1" applyBorder="1" applyAlignment="1">
      <alignment horizontal="left" vertical="center" wrapText="1"/>
    </xf>
    <xf numFmtId="169" fontId="20" fillId="0" borderId="1" xfId="3" applyNumberFormat="1" applyFont="1" applyFill="1" applyBorder="1" applyAlignment="1">
      <alignment horizontal="center" vertical="center"/>
    </xf>
    <xf numFmtId="169" fontId="20" fillId="0" borderId="1" xfId="3" applyNumberFormat="1" applyFont="1" applyFill="1" applyBorder="1" applyAlignment="1">
      <alignment horizontal="right" vertical="center"/>
    </xf>
    <xf numFmtId="0" fontId="20" fillId="0" borderId="1" xfId="0" applyFont="1" applyFill="1" applyBorder="1" applyAlignment="1">
      <alignment horizontal="left" vertical="center" wrapText="1"/>
    </xf>
    <xf numFmtId="169" fontId="19" fillId="0" borderId="1" xfId="0" applyNumberFormat="1"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3"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6" fillId="0" borderId="0" xfId="0" applyFont="1" applyAlignment="1">
      <alignment horizontal="left"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3" borderId="7" xfId="0" applyFill="1" applyBorder="1" applyAlignment="1">
      <alignment horizontal="center" vertical="center" wrapText="1"/>
    </xf>
    <xf numFmtId="0" fontId="0" fillId="3" borderId="3" xfId="0" applyFont="1" applyFill="1" applyBorder="1" applyAlignment="1">
      <alignment horizontal="center" vertical="center" wrapText="1"/>
    </xf>
    <xf numFmtId="167" fontId="5" fillId="5" borderId="1" xfId="1" applyNumberFormat="1" applyFont="1" applyFill="1" applyBorder="1" applyAlignment="1">
      <alignment horizontal="center" vertical="center" wrapText="1"/>
    </xf>
    <xf numFmtId="168" fontId="3" fillId="5" borderId="1" xfId="1" applyNumberFormat="1" applyFont="1" applyFill="1" applyBorder="1" applyAlignment="1">
      <alignment horizontal="center" vertical="center" wrapText="1"/>
    </xf>
    <xf numFmtId="0" fontId="3" fillId="17" borderId="1" xfId="0" applyFont="1" applyFill="1" applyBorder="1" applyAlignment="1">
      <alignment horizontal="center" vertical="center" wrapText="1"/>
    </xf>
    <xf numFmtId="169" fontId="0" fillId="0" borderId="8" xfId="0" applyNumberFormat="1" applyBorder="1" applyAlignment="1">
      <alignment horizontal="center" vertical="center"/>
    </xf>
    <xf numFmtId="0" fontId="0" fillId="3" borderId="3" xfId="0" applyFill="1" applyBorder="1" applyAlignment="1">
      <alignment horizontal="center" vertical="center" wrapText="1"/>
    </xf>
    <xf numFmtId="0" fontId="7" fillId="18" borderId="6" xfId="0" applyFont="1" applyFill="1" applyBorder="1" applyAlignment="1">
      <alignment horizontal="left" vertical="center" wrapText="1"/>
    </xf>
    <xf numFmtId="0" fontId="7" fillId="18" borderId="9" xfId="0" applyFont="1" applyFill="1" applyBorder="1" applyAlignment="1">
      <alignment horizontal="left" vertical="center" wrapText="1"/>
    </xf>
    <xf numFmtId="0" fontId="7" fillId="18" borderId="10" xfId="0" applyFont="1" applyFill="1" applyBorder="1" applyAlignment="1">
      <alignment horizontal="left" vertical="center" wrapText="1"/>
    </xf>
    <xf numFmtId="168" fontId="3" fillId="17" borderId="1" xfId="1"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18" fillId="0" borderId="0" xfId="0" applyFont="1" applyAlignment="1">
      <alignment horizontal="center" vertical="center"/>
    </xf>
    <xf numFmtId="49" fontId="18" fillId="0" borderId="0" xfId="0" applyNumberFormat="1" applyFont="1" applyBorder="1" applyAlignment="1">
      <alignment horizontal="center" vertical="center"/>
    </xf>
  </cellXfs>
  <cellStyles count="17">
    <cellStyle name="Millares" xfId="16" builtinId="3"/>
    <cellStyle name="Moneda" xfId="1" builtinId="4"/>
    <cellStyle name="Moneda 2" xfId="3"/>
    <cellStyle name="Moneda 3" xfId="15"/>
    <cellStyle name="Moneda 8" xfId="9"/>
    <cellStyle name="Moneda 9" xfId="11"/>
    <cellStyle name="Normal" xfId="0" builtinId="0"/>
    <cellStyle name="Normal 11" xfId="12"/>
    <cellStyle name="Normal 12" xfId="13"/>
    <cellStyle name="Normal 13" xfId="14"/>
    <cellStyle name="Normal 2" xfId="2"/>
    <cellStyle name="Normal 4" xfId="4"/>
    <cellStyle name="Normal 5" xfId="5"/>
    <cellStyle name="Normal 6" xfId="6"/>
    <cellStyle name="Normal 7" xfId="7"/>
    <cellStyle name="Normal 8" xfId="8"/>
    <cellStyle name="Normal 9" xfId="10"/>
  </cellStyles>
  <dxfs count="0"/>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7"/>
  <sheetViews>
    <sheetView zoomScale="96" zoomScaleNormal="96" workbookViewId="0">
      <selection activeCell="L12" sqref="L12"/>
    </sheetView>
  </sheetViews>
  <sheetFormatPr baseColWidth="10" defaultColWidth="10.85546875" defaultRowHeight="15" x14ac:dyDescent="0.25"/>
  <cols>
    <col min="1" max="1" width="6.7109375" style="16" customWidth="1"/>
    <col min="2" max="2" width="27.85546875" style="16" customWidth="1"/>
    <col min="3" max="4" width="17.140625" style="16" customWidth="1"/>
    <col min="5" max="5" width="16" style="16" hidden="1" customWidth="1"/>
    <col min="6" max="6" width="15.42578125" style="16" hidden="1" customWidth="1"/>
    <col min="7" max="7" width="10.42578125" style="38" hidden="1" customWidth="1"/>
    <col min="8" max="8" width="13.7109375" style="32" customWidth="1"/>
    <col min="9" max="9" width="13.140625" style="32" customWidth="1"/>
    <col min="10" max="10" width="14" style="32" customWidth="1"/>
    <col min="11" max="11" width="12.42578125" style="32" customWidth="1"/>
    <col min="12" max="12" width="8" style="32" customWidth="1"/>
    <col min="13" max="13" width="11.140625" style="32" customWidth="1"/>
    <col min="14" max="14" width="13.28515625" style="32" customWidth="1"/>
    <col min="15" max="15" width="14.140625" style="55" customWidth="1"/>
    <col min="16" max="16" width="11.85546875" style="32" customWidth="1"/>
    <col min="17" max="17" width="12.85546875" style="32" customWidth="1"/>
    <col min="18" max="18" width="10.5703125" style="32" customWidth="1"/>
    <col min="19" max="19" width="13.85546875" style="16" customWidth="1"/>
    <col min="20" max="16384" width="10.85546875" style="16"/>
  </cols>
  <sheetData>
    <row r="1" spans="1:19" ht="21" x14ac:dyDescent="0.25">
      <c r="A1" s="173" t="s">
        <v>186</v>
      </c>
      <c r="B1" s="173"/>
      <c r="C1" s="173"/>
      <c r="D1" s="173"/>
      <c r="E1" s="173"/>
      <c r="F1" s="173"/>
      <c r="G1" s="173"/>
      <c r="H1" s="173"/>
      <c r="I1" s="173"/>
      <c r="J1" s="173"/>
      <c r="K1" s="173"/>
      <c r="L1" s="173"/>
      <c r="M1" s="173"/>
      <c r="N1" s="173"/>
    </row>
    <row r="2" spans="1:19" s="38" customFormat="1" ht="15" customHeight="1" x14ac:dyDescent="0.25">
      <c r="A2" s="174" t="s">
        <v>0</v>
      </c>
      <c r="B2" s="174" t="s">
        <v>1</v>
      </c>
      <c r="C2" s="176" t="s">
        <v>10</v>
      </c>
      <c r="D2" s="176" t="s">
        <v>117</v>
      </c>
      <c r="E2" s="174" t="s">
        <v>2</v>
      </c>
      <c r="F2" s="174" t="s">
        <v>3</v>
      </c>
      <c r="G2" s="178" t="s">
        <v>73</v>
      </c>
      <c r="H2" s="171" t="s">
        <v>125</v>
      </c>
      <c r="I2" s="180" t="s">
        <v>126</v>
      </c>
      <c r="J2" s="181" t="s">
        <v>127</v>
      </c>
      <c r="K2" s="181" t="s">
        <v>128</v>
      </c>
      <c r="L2" s="181" t="s">
        <v>129</v>
      </c>
      <c r="M2" s="171" t="s">
        <v>130</v>
      </c>
      <c r="N2" s="171" t="s">
        <v>131</v>
      </c>
      <c r="O2" s="172" t="s">
        <v>190</v>
      </c>
      <c r="P2" s="167" t="s">
        <v>132</v>
      </c>
      <c r="Q2" s="167" t="s">
        <v>134</v>
      </c>
      <c r="R2" s="167" t="s">
        <v>133</v>
      </c>
      <c r="S2" s="169" t="s">
        <v>4</v>
      </c>
    </row>
    <row r="3" spans="1:19" s="38" customFormat="1" ht="58.5" customHeight="1" x14ac:dyDescent="0.25">
      <c r="A3" s="175"/>
      <c r="B3" s="175"/>
      <c r="C3" s="177"/>
      <c r="D3" s="177"/>
      <c r="E3" s="175"/>
      <c r="F3" s="175"/>
      <c r="G3" s="179"/>
      <c r="H3" s="171"/>
      <c r="I3" s="180"/>
      <c r="J3" s="181"/>
      <c r="K3" s="181"/>
      <c r="L3" s="181"/>
      <c r="M3" s="171"/>
      <c r="N3" s="171"/>
      <c r="O3" s="172"/>
      <c r="P3" s="168"/>
      <c r="Q3" s="168"/>
      <c r="R3" s="168"/>
      <c r="S3" s="170"/>
    </row>
    <row r="4" spans="1:19" s="19" customFormat="1" ht="24" x14ac:dyDescent="0.25">
      <c r="A4" s="58">
        <v>1</v>
      </c>
      <c r="B4" s="12" t="s">
        <v>9</v>
      </c>
      <c r="C4" s="17" t="s">
        <v>7</v>
      </c>
      <c r="D4" s="17" t="s">
        <v>118</v>
      </c>
      <c r="E4" s="17" t="s">
        <v>5</v>
      </c>
      <c r="F4" s="18" t="s">
        <v>95</v>
      </c>
      <c r="G4" s="13" t="s">
        <v>74</v>
      </c>
      <c r="H4" s="50">
        <v>12000</v>
      </c>
      <c r="I4" s="37">
        <v>250</v>
      </c>
      <c r="J4" s="37">
        <v>0</v>
      </c>
      <c r="K4" s="37">
        <v>3000</v>
      </c>
      <c r="L4" s="37">
        <v>0</v>
      </c>
      <c r="M4" s="50">
        <v>0</v>
      </c>
      <c r="N4" s="50">
        <v>6000</v>
      </c>
      <c r="O4" s="56">
        <f t="shared" ref="O4:O35" si="0">SUM(H4:N4)</f>
        <v>21250</v>
      </c>
      <c r="P4" s="53">
        <f>O4-250</f>
        <v>21000</v>
      </c>
      <c r="Q4" s="53">
        <f>O4-250</f>
        <v>21000</v>
      </c>
      <c r="R4" s="53">
        <v>200</v>
      </c>
      <c r="S4" s="18"/>
    </row>
    <row r="5" spans="1:19" s="14" customFormat="1" ht="24.75" x14ac:dyDescent="0.25">
      <c r="A5" s="44">
        <v>2</v>
      </c>
      <c r="B5" s="49" t="s">
        <v>20</v>
      </c>
      <c r="C5" s="45" t="s">
        <v>26</v>
      </c>
      <c r="D5" s="46" t="s">
        <v>177</v>
      </c>
      <c r="E5" s="46" t="s">
        <v>23</v>
      </c>
      <c r="F5" s="46" t="s">
        <v>148</v>
      </c>
      <c r="G5" s="47" t="s">
        <v>74</v>
      </c>
      <c r="H5" s="51">
        <v>2441</v>
      </c>
      <c r="I5" s="50">
        <v>250</v>
      </c>
      <c r="J5" s="50">
        <v>0</v>
      </c>
      <c r="K5" s="50">
        <v>1500</v>
      </c>
      <c r="L5" s="50">
        <v>0</v>
      </c>
      <c r="M5" s="50">
        <v>0</v>
      </c>
      <c r="N5" s="62">
        <v>1500</v>
      </c>
      <c r="O5" s="52">
        <f t="shared" si="0"/>
        <v>5691</v>
      </c>
      <c r="P5" s="54">
        <f t="shared" ref="P5:P35" si="1">O5-250</f>
        <v>5441</v>
      </c>
      <c r="Q5" s="54">
        <f>O5-250</f>
        <v>5441</v>
      </c>
      <c r="R5" s="53">
        <v>200</v>
      </c>
      <c r="S5" s="11"/>
    </row>
    <row r="6" spans="1:19" s="14" customFormat="1" ht="24.75" x14ac:dyDescent="0.25">
      <c r="A6" s="44">
        <v>3</v>
      </c>
      <c r="B6" s="49" t="s">
        <v>20</v>
      </c>
      <c r="C6" s="48" t="s">
        <v>14</v>
      </c>
      <c r="D6" s="46" t="s">
        <v>176</v>
      </c>
      <c r="E6" s="46" t="s">
        <v>189</v>
      </c>
      <c r="F6" s="46" t="s">
        <v>154</v>
      </c>
      <c r="G6" s="47" t="s">
        <v>74</v>
      </c>
      <c r="H6" s="51">
        <v>6297</v>
      </c>
      <c r="I6" s="50">
        <v>250</v>
      </c>
      <c r="J6" s="50">
        <v>375</v>
      </c>
      <c r="K6" s="50">
        <v>0</v>
      </c>
      <c r="L6" s="50">
        <v>0</v>
      </c>
      <c r="M6" s="50">
        <v>0</v>
      </c>
      <c r="N6" s="62">
        <v>1800</v>
      </c>
      <c r="O6" s="52">
        <f t="shared" si="0"/>
        <v>8722</v>
      </c>
      <c r="P6" s="54">
        <f t="shared" si="1"/>
        <v>8472</v>
      </c>
      <c r="Q6" s="54">
        <f>O6-250</f>
        <v>8472</v>
      </c>
      <c r="R6" s="53">
        <v>200</v>
      </c>
      <c r="S6" s="11"/>
    </row>
    <row r="7" spans="1:19" s="19" customFormat="1" ht="24" x14ac:dyDescent="0.25">
      <c r="A7" s="58">
        <v>4</v>
      </c>
      <c r="B7" s="12" t="s">
        <v>137</v>
      </c>
      <c r="C7" s="17" t="s">
        <v>8</v>
      </c>
      <c r="D7" s="17" t="s">
        <v>119</v>
      </c>
      <c r="E7" s="20" t="s">
        <v>11</v>
      </c>
      <c r="F7" s="18" t="s">
        <v>95</v>
      </c>
      <c r="G7" s="13" t="s">
        <v>74</v>
      </c>
      <c r="H7" s="50">
        <v>7387</v>
      </c>
      <c r="I7" s="37">
        <v>250</v>
      </c>
      <c r="J7" s="37">
        <v>375</v>
      </c>
      <c r="K7" s="37">
        <v>3000</v>
      </c>
      <c r="L7" s="37">
        <v>0</v>
      </c>
      <c r="M7" s="50">
        <v>0</v>
      </c>
      <c r="N7" s="62">
        <v>4000</v>
      </c>
      <c r="O7" s="56">
        <f t="shared" si="0"/>
        <v>15012</v>
      </c>
      <c r="P7" s="53">
        <f>O7-250</f>
        <v>14762</v>
      </c>
      <c r="Q7" s="53">
        <f>O7-250</f>
        <v>14762</v>
      </c>
      <c r="R7" s="53">
        <v>200</v>
      </c>
      <c r="S7" s="20"/>
    </row>
    <row r="8" spans="1:19" s="14" customFormat="1" ht="24.75" x14ac:dyDescent="0.25">
      <c r="A8" s="59">
        <v>5</v>
      </c>
      <c r="B8" s="49" t="s">
        <v>20</v>
      </c>
      <c r="C8" s="45" t="s">
        <v>147</v>
      </c>
      <c r="D8" s="46" t="s">
        <v>177</v>
      </c>
      <c r="E8" s="46" t="s">
        <v>23</v>
      </c>
      <c r="F8" s="46" t="s">
        <v>148</v>
      </c>
      <c r="G8" s="47" t="s">
        <v>74</v>
      </c>
      <c r="H8" s="51">
        <v>2441</v>
      </c>
      <c r="I8" s="50">
        <v>250</v>
      </c>
      <c r="J8" s="50">
        <v>0</v>
      </c>
      <c r="K8" s="50">
        <v>1500</v>
      </c>
      <c r="L8" s="50">
        <v>0</v>
      </c>
      <c r="M8" s="50">
        <v>0</v>
      </c>
      <c r="N8" s="62">
        <v>1500</v>
      </c>
      <c r="O8" s="52">
        <f t="shared" si="0"/>
        <v>5691</v>
      </c>
      <c r="P8" s="54">
        <f t="shared" si="1"/>
        <v>5441</v>
      </c>
      <c r="Q8" s="54">
        <f>O8-250</f>
        <v>5441</v>
      </c>
      <c r="R8" s="53">
        <v>200</v>
      </c>
      <c r="S8" s="11"/>
    </row>
    <row r="9" spans="1:19" s="19" customFormat="1" x14ac:dyDescent="0.2">
      <c r="A9" s="15">
        <v>6</v>
      </c>
      <c r="B9" s="1" t="s">
        <v>96</v>
      </c>
      <c r="C9" s="21" t="s">
        <v>12</v>
      </c>
      <c r="D9" s="21" t="s">
        <v>119</v>
      </c>
      <c r="E9" s="20" t="s">
        <v>15</v>
      </c>
      <c r="F9" s="20" t="s">
        <v>16</v>
      </c>
      <c r="G9" s="13" t="s">
        <v>74</v>
      </c>
      <c r="H9" s="50">
        <v>6925</v>
      </c>
      <c r="I9" s="37">
        <v>250</v>
      </c>
      <c r="J9" s="37">
        <v>375</v>
      </c>
      <c r="K9" s="37">
        <v>0</v>
      </c>
      <c r="L9" s="37">
        <v>0</v>
      </c>
      <c r="M9" s="50">
        <v>1575</v>
      </c>
      <c r="N9" s="50">
        <v>3000</v>
      </c>
      <c r="O9" s="56">
        <f t="shared" si="0"/>
        <v>12125</v>
      </c>
      <c r="P9" s="53">
        <f t="shared" si="1"/>
        <v>11875</v>
      </c>
      <c r="Q9" s="53">
        <f t="shared" ref="Q9:Q88" si="2">O9-250</f>
        <v>11875</v>
      </c>
      <c r="R9" s="53">
        <v>200</v>
      </c>
      <c r="S9" s="20"/>
    </row>
    <row r="10" spans="1:19" s="19" customFormat="1" ht="36" x14ac:dyDescent="0.2">
      <c r="A10" s="15">
        <v>7</v>
      </c>
      <c r="B10" s="1" t="s">
        <v>13</v>
      </c>
      <c r="C10" s="21" t="s">
        <v>14</v>
      </c>
      <c r="D10" s="21" t="s">
        <v>120</v>
      </c>
      <c r="E10" s="20" t="s">
        <v>17</v>
      </c>
      <c r="F10" s="20" t="s">
        <v>16</v>
      </c>
      <c r="G10" s="13" t="s">
        <v>74</v>
      </c>
      <c r="H10" s="50">
        <v>6297</v>
      </c>
      <c r="I10" s="37">
        <v>250</v>
      </c>
      <c r="J10" s="37">
        <v>375</v>
      </c>
      <c r="K10" s="37">
        <v>0</v>
      </c>
      <c r="L10" s="37">
        <v>0</v>
      </c>
      <c r="M10" s="37">
        <v>0</v>
      </c>
      <c r="N10" s="50">
        <v>1800</v>
      </c>
      <c r="O10" s="56">
        <f t="shared" si="0"/>
        <v>8722</v>
      </c>
      <c r="P10" s="53">
        <f t="shared" si="1"/>
        <v>8472</v>
      </c>
      <c r="Q10" s="53">
        <f t="shared" si="2"/>
        <v>8472</v>
      </c>
      <c r="R10" s="53">
        <v>200</v>
      </c>
      <c r="S10" s="20"/>
    </row>
    <row r="11" spans="1:19" s="19" customFormat="1" ht="36" x14ac:dyDescent="0.25">
      <c r="A11" s="58">
        <v>8</v>
      </c>
      <c r="B11" s="1" t="s">
        <v>138</v>
      </c>
      <c r="C11" s="21" t="s">
        <v>14</v>
      </c>
      <c r="D11" s="21" t="s">
        <v>120</v>
      </c>
      <c r="E11" s="18" t="s">
        <v>135</v>
      </c>
      <c r="F11" s="20" t="s">
        <v>24</v>
      </c>
      <c r="G11" s="13" t="s">
        <v>74</v>
      </c>
      <c r="H11" s="50">
        <v>6297</v>
      </c>
      <c r="I11" s="37">
        <v>250</v>
      </c>
      <c r="J11" s="37">
        <v>375</v>
      </c>
      <c r="K11" s="37">
        <v>0</v>
      </c>
      <c r="L11" s="37">
        <v>0</v>
      </c>
      <c r="M11" s="37">
        <v>0</v>
      </c>
      <c r="N11" s="113">
        <v>2000</v>
      </c>
      <c r="O11" s="56">
        <f t="shared" si="0"/>
        <v>8922</v>
      </c>
      <c r="P11" s="53">
        <f t="shared" si="1"/>
        <v>8672</v>
      </c>
      <c r="Q11" s="53">
        <f t="shared" si="2"/>
        <v>8672</v>
      </c>
      <c r="R11" s="53">
        <v>200</v>
      </c>
      <c r="S11" s="20"/>
    </row>
    <row r="12" spans="1:19" s="19" customFormat="1" ht="36" x14ac:dyDescent="0.25">
      <c r="A12" s="58">
        <v>9</v>
      </c>
      <c r="B12" s="1" t="s">
        <v>18</v>
      </c>
      <c r="C12" s="21" t="s">
        <v>19</v>
      </c>
      <c r="D12" s="21" t="s">
        <v>175</v>
      </c>
      <c r="E12" s="18" t="s">
        <v>136</v>
      </c>
      <c r="F12" s="20" t="s">
        <v>24</v>
      </c>
      <c r="G12" s="13" t="s">
        <v>74</v>
      </c>
      <c r="H12" s="50">
        <v>3525</v>
      </c>
      <c r="I12" s="37">
        <v>250</v>
      </c>
      <c r="J12" s="37">
        <v>375</v>
      </c>
      <c r="K12" s="37">
        <v>0</v>
      </c>
      <c r="L12" s="37">
        <v>0</v>
      </c>
      <c r="M12" s="37">
        <v>0</v>
      </c>
      <c r="N12" s="37">
        <v>1800</v>
      </c>
      <c r="O12" s="56">
        <f t="shared" si="0"/>
        <v>5950</v>
      </c>
      <c r="P12" s="53">
        <f t="shared" si="1"/>
        <v>5700</v>
      </c>
      <c r="Q12" s="53">
        <f t="shared" si="2"/>
        <v>5700</v>
      </c>
      <c r="R12" s="53">
        <v>200</v>
      </c>
      <c r="S12" s="20"/>
    </row>
    <row r="13" spans="1:19" s="19" customFormat="1" ht="24" x14ac:dyDescent="0.2">
      <c r="A13" s="15">
        <v>10</v>
      </c>
      <c r="B13" s="1" t="s">
        <v>139</v>
      </c>
      <c r="C13" s="21" t="s">
        <v>19</v>
      </c>
      <c r="D13" s="21" t="s">
        <v>175</v>
      </c>
      <c r="E13" s="18" t="s">
        <v>187</v>
      </c>
      <c r="F13" s="20" t="s">
        <v>24</v>
      </c>
      <c r="G13" s="13" t="s">
        <v>74</v>
      </c>
      <c r="H13" s="50">
        <v>3525</v>
      </c>
      <c r="I13" s="37">
        <v>250</v>
      </c>
      <c r="J13" s="37">
        <v>0</v>
      </c>
      <c r="K13" s="37">
        <v>0</v>
      </c>
      <c r="L13" s="37">
        <v>0</v>
      </c>
      <c r="M13" s="37">
        <v>0</v>
      </c>
      <c r="N13" s="37">
        <v>1800</v>
      </c>
      <c r="O13" s="56">
        <f t="shared" si="0"/>
        <v>5575</v>
      </c>
      <c r="P13" s="53">
        <f t="shared" si="1"/>
        <v>5325</v>
      </c>
      <c r="Q13" s="53">
        <f t="shared" si="2"/>
        <v>5325</v>
      </c>
      <c r="R13" s="53">
        <v>200</v>
      </c>
      <c r="S13" s="20"/>
    </row>
    <row r="14" spans="1:19" s="19" customFormat="1" ht="24" x14ac:dyDescent="0.2">
      <c r="A14" s="15">
        <v>11</v>
      </c>
      <c r="B14" s="6" t="s">
        <v>179</v>
      </c>
      <c r="C14" s="2" t="s">
        <v>38</v>
      </c>
      <c r="D14" s="2" t="s">
        <v>175</v>
      </c>
      <c r="E14" s="2" t="s">
        <v>182</v>
      </c>
      <c r="F14" s="20" t="s">
        <v>24</v>
      </c>
      <c r="G14" s="13" t="s">
        <v>74</v>
      </c>
      <c r="H14" s="50">
        <v>3525</v>
      </c>
      <c r="I14" s="37">
        <v>250</v>
      </c>
      <c r="J14" s="37">
        <v>375</v>
      </c>
      <c r="K14" s="37">
        <v>0</v>
      </c>
      <c r="L14" s="37">
        <v>0</v>
      </c>
      <c r="M14" s="37">
        <v>0</v>
      </c>
      <c r="N14" s="37">
        <v>1800</v>
      </c>
      <c r="O14" s="56">
        <f t="shared" si="0"/>
        <v>5950</v>
      </c>
      <c r="P14" s="53">
        <f t="shared" si="1"/>
        <v>5700</v>
      </c>
      <c r="Q14" s="53">
        <f>O14-250</f>
        <v>5700</v>
      </c>
      <c r="R14" s="53">
        <v>200</v>
      </c>
      <c r="S14" s="20"/>
    </row>
    <row r="15" spans="1:19" s="19" customFormat="1" ht="24" customHeight="1" x14ac:dyDescent="0.25">
      <c r="A15" s="58">
        <v>12</v>
      </c>
      <c r="B15" s="1" t="s">
        <v>20</v>
      </c>
      <c r="C15" s="21" t="s">
        <v>19</v>
      </c>
      <c r="D15" s="21" t="s">
        <v>175</v>
      </c>
      <c r="E15" s="18" t="s">
        <v>188</v>
      </c>
      <c r="F15" s="20" t="s">
        <v>24</v>
      </c>
      <c r="G15" s="13" t="s">
        <v>74</v>
      </c>
      <c r="H15" s="50">
        <v>3525</v>
      </c>
      <c r="I15" s="37">
        <v>250</v>
      </c>
      <c r="J15" s="37">
        <v>375</v>
      </c>
      <c r="K15" s="37">
        <v>0</v>
      </c>
      <c r="L15" s="37">
        <v>0</v>
      </c>
      <c r="M15" s="37">
        <v>0</v>
      </c>
      <c r="N15" s="37">
        <v>1800</v>
      </c>
      <c r="O15" s="56">
        <f t="shared" si="0"/>
        <v>5950</v>
      </c>
      <c r="P15" s="53">
        <f t="shared" si="1"/>
        <v>5700</v>
      </c>
      <c r="Q15" s="53">
        <f t="shared" si="2"/>
        <v>5700</v>
      </c>
      <c r="R15" s="53">
        <v>200</v>
      </c>
      <c r="S15" s="20"/>
    </row>
    <row r="16" spans="1:19" s="19" customFormat="1" ht="24" x14ac:dyDescent="0.25">
      <c r="A16" s="58">
        <v>13</v>
      </c>
      <c r="B16" s="2" t="s">
        <v>21</v>
      </c>
      <c r="C16" s="22" t="s">
        <v>22</v>
      </c>
      <c r="D16" s="22" t="s">
        <v>93</v>
      </c>
      <c r="E16" s="20" t="s">
        <v>23</v>
      </c>
      <c r="F16" s="20" t="s">
        <v>24</v>
      </c>
      <c r="G16" s="13" t="s">
        <v>74</v>
      </c>
      <c r="H16" s="50">
        <v>1682</v>
      </c>
      <c r="I16" s="37">
        <v>250</v>
      </c>
      <c r="J16" s="37">
        <v>0</v>
      </c>
      <c r="K16" s="37">
        <v>0</v>
      </c>
      <c r="L16" s="37">
        <v>35</v>
      </c>
      <c r="M16" s="37">
        <v>0</v>
      </c>
      <c r="N16" s="37">
        <v>1200</v>
      </c>
      <c r="O16" s="56">
        <f t="shared" si="0"/>
        <v>3167</v>
      </c>
      <c r="P16" s="53">
        <f t="shared" si="1"/>
        <v>2917</v>
      </c>
      <c r="Q16" s="53">
        <f t="shared" si="2"/>
        <v>2917</v>
      </c>
      <c r="R16" s="53">
        <v>200</v>
      </c>
      <c r="S16" s="20"/>
    </row>
    <row r="17" spans="1:19" s="19" customFormat="1" x14ac:dyDescent="0.2">
      <c r="A17" s="15">
        <v>14</v>
      </c>
      <c r="B17" s="2" t="s">
        <v>97</v>
      </c>
      <c r="C17" s="22" t="s">
        <v>12</v>
      </c>
      <c r="D17" s="22" t="s">
        <v>119</v>
      </c>
      <c r="E17" s="20" t="s">
        <v>6</v>
      </c>
      <c r="F17" s="18" t="s">
        <v>98</v>
      </c>
      <c r="G17" s="13" t="s">
        <v>74</v>
      </c>
      <c r="H17" s="50">
        <v>6925</v>
      </c>
      <c r="I17" s="37">
        <v>250</v>
      </c>
      <c r="J17" s="37">
        <v>375</v>
      </c>
      <c r="K17" s="37">
        <v>0</v>
      </c>
      <c r="L17" s="37">
        <v>0</v>
      </c>
      <c r="M17" s="37">
        <v>0</v>
      </c>
      <c r="N17" s="37">
        <v>3000</v>
      </c>
      <c r="O17" s="56">
        <f t="shared" si="0"/>
        <v>10550</v>
      </c>
      <c r="P17" s="53">
        <f t="shared" si="1"/>
        <v>10300</v>
      </c>
      <c r="Q17" s="53">
        <f t="shared" si="2"/>
        <v>10300</v>
      </c>
      <c r="R17" s="53">
        <v>200</v>
      </c>
      <c r="S17" s="20"/>
    </row>
    <row r="18" spans="1:19" s="19" customFormat="1" ht="24" x14ac:dyDescent="0.2">
      <c r="A18" s="15">
        <v>15</v>
      </c>
      <c r="B18" s="2" t="s">
        <v>25</v>
      </c>
      <c r="C18" s="22" t="s">
        <v>26</v>
      </c>
      <c r="D18" s="22" t="s">
        <v>121</v>
      </c>
      <c r="E18" s="20" t="s">
        <v>23</v>
      </c>
      <c r="F18" s="18" t="s">
        <v>98</v>
      </c>
      <c r="G18" s="13" t="s">
        <v>74</v>
      </c>
      <c r="H18" s="50">
        <v>2441</v>
      </c>
      <c r="I18" s="37">
        <v>250</v>
      </c>
      <c r="J18" s="37">
        <v>0</v>
      </c>
      <c r="K18" s="37">
        <v>0</v>
      </c>
      <c r="L18" s="37">
        <v>0</v>
      </c>
      <c r="M18" s="37">
        <v>0</v>
      </c>
      <c r="N18" s="37">
        <v>1000</v>
      </c>
      <c r="O18" s="56">
        <f t="shared" si="0"/>
        <v>3691</v>
      </c>
      <c r="P18" s="53">
        <f t="shared" si="1"/>
        <v>3441</v>
      </c>
      <c r="Q18" s="53">
        <f t="shared" si="2"/>
        <v>3441</v>
      </c>
      <c r="R18" s="53">
        <v>200</v>
      </c>
      <c r="S18" s="20"/>
    </row>
    <row r="19" spans="1:19" s="19" customFormat="1" ht="45" customHeight="1" x14ac:dyDescent="0.25">
      <c r="A19" s="58">
        <v>16</v>
      </c>
      <c r="B19" s="2" t="s">
        <v>99</v>
      </c>
      <c r="C19" s="22" t="s">
        <v>14</v>
      </c>
      <c r="D19" s="22" t="s">
        <v>120</v>
      </c>
      <c r="E19" s="20" t="s">
        <v>80</v>
      </c>
      <c r="F19" s="18" t="s">
        <v>98</v>
      </c>
      <c r="G19" s="13" t="s">
        <v>74</v>
      </c>
      <c r="H19" s="50">
        <v>6297</v>
      </c>
      <c r="I19" s="37">
        <v>250</v>
      </c>
      <c r="J19" s="37">
        <v>375</v>
      </c>
      <c r="K19" s="37">
        <v>0</v>
      </c>
      <c r="L19" s="37">
        <v>0</v>
      </c>
      <c r="M19" s="37">
        <v>0</v>
      </c>
      <c r="N19" s="37">
        <v>1800</v>
      </c>
      <c r="O19" s="56">
        <f t="shared" si="0"/>
        <v>8722</v>
      </c>
      <c r="P19" s="53">
        <f t="shared" si="1"/>
        <v>8472</v>
      </c>
      <c r="Q19" s="53">
        <f t="shared" si="2"/>
        <v>8472</v>
      </c>
      <c r="R19" s="53">
        <v>200</v>
      </c>
      <c r="S19" s="20"/>
    </row>
    <row r="20" spans="1:19" s="19" customFormat="1" x14ac:dyDescent="0.25">
      <c r="A20" s="58">
        <v>17</v>
      </c>
      <c r="B20" s="2" t="s">
        <v>100</v>
      </c>
      <c r="C20" s="22" t="s">
        <v>12</v>
      </c>
      <c r="D20" s="22" t="s">
        <v>119</v>
      </c>
      <c r="E20" s="20" t="s">
        <v>6</v>
      </c>
      <c r="F20" s="20" t="s">
        <v>27</v>
      </c>
      <c r="G20" s="13" t="s">
        <v>74</v>
      </c>
      <c r="H20" s="50">
        <v>6925</v>
      </c>
      <c r="I20" s="37">
        <v>250</v>
      </c>
      <c r="J20" s="37">
        <v>375</v>
      </c>
      <c r="K20" s="37">
        <v>0</v>
      </c>
      <c r="L20" s="37">
        <v>0</v>
      </c>
      <c r="M20" s="37">
        <v>0</v>
      </c>
      <c r="N20" s="37">
        <v>3000</v>
      </c>
      <c r="O20" s="56">
        <f t="shared" si="0"/>
        <v>10550</v>
      </c>
      <c r="P20" s="53">
        <f t="shared" si="1"/>
        <v>10300</v>
      </c>
      <c r="Q20" s="53">
        <f t="shared" si="2"/>
        <v>10300</v>
      </c>
      <c r="R20" s="53">
        <v>200</v>
      </c>
      <c r="S20" s="20"/>
    </row>
    <row r="21" spans="1:19" s="14" customFormat="1" ht="24" x14ac:dyDescent="0.25">
      <c r="A21" s="44">
        <v>18</v>
      </c>
      <c r="B21" s="49" t="s">
        <v>20</v>
      </c>
      <c r="C21" s="48" t="s">
        <v>26</v>
      </c>
      <c r="D21" s="46" t="s">
        <v>160</v>
      </c>
      <c r="E21" s="46"/>
      <c r="F21" s="46" t="s">
        <v>161</v>
      </c>
      <c r="G21" s="47" t="s">
        <v>74</v>
      </c>
      <c r="H21" s="51">
        <v>2441</v>
      </c>
      <c r="I21" s="50">
        <v>250</v>
      </c>
      <c r="J21" s="50">
        <v>0</v>
      </c>
      <c r="K21" s="50">
        <v>1500</v>
      </c>
      <c r="L21" s="50">
        <v>0</v>
      </c>
      <c r="M21" s="50">
        <v>0</v>
      </c>
      <c r="N21" s="62">
        <v>1500</v>
      </c>
      <c r="O21" s="52">
        <f t="shared" si="0"/>
        <v>5691</v>
      </c>
      <c r="P21" s="54">
        <f t="shared" si="1"/>
        <v>5441</v>
      </c>
      <c r="Q21" s="54">
        <f>O21-250</f>
        <v>5441</v>
      </c>
      <c r="R21" s="53">
        <v>200</v>
      </c>
      <c r="S21" s="11"/>
    </row>
    <row r="22" spans="1:19" s="19" customFormat="1" ht="36" x14ac:dyDescent="0.2">
      <c r="A22" s="15">
        <v>19</v>
      </c>
      <c r="B22" s="2" t="s">
        <v>28</v>
      </c>
      <c r="C22" s="22" t="s">
        <v>14</v>
      </c>
      <c r="D22" s="22" t="s">
        <v>120</v>
      </c>
      <c r="E22" s="20" t="s">
        <v>80</v>
      </c>
      <c r="F22" s="20" t="s">
        <v>101</v>
      </c>
      <c r="G22" s="13" t="s">
        <v>74</v>
      </c>
      <c r="H22" s="50">
        <v>6297</v>
      </c>
      <c r="I22" s="37">
        <v>250</v>
      </c>
      <c r="J22" s="37">
        <v>375</v>
      </c>
      <c r="K22" s="37">
        <v>0</v>
      </c>
      <c r="L22" s="37">
        <v>0</v>
      </c>
      <c r="M22" s="37">
        <v>0</v>
      </c>
      <c r="N22" s="37">
        <v>1800</v>
      </c>
      <c r="O22" s="56">
        <f t="shared" si="0"/>
        <v>8722</v>
      </c>
      <c r="P22" s="53">
        <f t="shared" si="1"/>
        <v>8472</v>
      </c>
      <c r="Q22" s="53">
        <f t="shared" si="2"/>
        <v>8472</v>
      </c>
      <c r="R22" s="53">
        <v>200</v>
      </c>
      <c r="S22" s="20"/>
    </row>
    <row r="23" spans="1:19" s="19" customFormat="1" ht="36" x14ac:dyDescent="0.25">
      <c r="A23" s="58">
        <v>20</v>
      </c>
      <c r="B23" s="2" t="s">
        <v>140</v>
      </c>
      <c r="C23" s="22" t="s">
        <v>14</v>
      </c>
      <c r="D23" s="22" t="s">
        <v>120</v>
      </c>
      <c r="E23" s="20" t="s">
        <v>80</v>
      </c>
      <c r="F23" s="20" t="s">
        <v>102</v>
      </c>
      <c r="G23" s="13" t="s">
        <v>74</v>
      </c>
      <c r="H23" s="50">
        <v>6297</v>
      </c>
      <c r="I23" s="37">
        <v>250</v>
      </c>
      <c r="J23" s="37">
        <v>0</v>
      </c>
      <c r="K23" s="37">
        <v>0</v>
      </c>
      <c r="L23" s="37">
        <v>0</v>
      </c>
      <c r="M23" s="37">
        <v>0</v>
      </c>
      <c r="N23" s="37">
        <v>2000</v>
      </c>
      <c r="O23" s="56">
        <f t="shared" si="0"/>
        <v>8547</v>
      </c>
      <c r="P23" s="53">
        <f t="shared" si="1"/>
        <v>8297</v>
      </c>
      <c r="Q23" s="53">
        <f t="shared" si="2"/>
        <v>8297</v>
      </c>
      <c r="R23" s="53">
        <v>200</v>
      </c>
      <c r="S23" s="20"/>
    </row>
    <row r="24" spans="1:19" s="14" customFormat="1" ht="24" x14ac:dyDescent="0.25">
      <c r="A24" s="59">
        <v>21</v>
      </c>
      <c r="B24" s="49" t="s">
        <v>20</v>
      </c>
      <c r="C24" s="48" t="s">
        <v>152</v>
      </c>
      <c r="D24" s="46" t="s">
        <v>178</v>
      </c>
      <c r="E24" s="46"/>
      <c r="F24" s="46" t="s">
        <v>153</v>
      </c>
      <c r="G24" s="47" t="s">
        <v>74</v>
      </c>
      <c r="H24" s="51">
        <v>2490</v>
      </c>
      <c r="I24" s="50">
        <v>250</v>
      </c>
      <c r="J24" s="50">
        <v>0</v>
      </c>
      <c r="K24" s="50">
        <v>1500</v>
      </c>
      <c r="L24" s="50">
        <v>0</v>
      </c>
      <c r="M24" s="50">
        <v>0</v>
      </c>
      <c r="N24" s="62">
        <v>1500</v>
      </c>
      <c r="O24" s="52">
        <f t="shared" si="0"/>
        <v>5740</v>
      </c>
      <c r="P24" s="54">
        <f t="shared" si="1"/>
        <v>5490</v>
      </c>
      <c r="Q24" s="54">
        <f>O24-250</f>
        <v>5490</v>
      </c>
      <c r="R24" s="53">
        <v>200</v>
      </c>
      <c r="S24" s="11"/>
    </row>
    <row r="25" spans="1:19" s="19" customFormat="1" ht="36" x14ac:dyDescent="0.2">
      <c r="A25" s="15">
        <v>22</v>
      </c>
      <c r="B25" s="2" t="s">
        <v>141</v>
      </c>
      <c r="C25" s="22" t="s">
        <v>29</v>
      </c>
      <c r="D25" s="22" t="s">
        <v>120</v>
      </c>
      <c r="E25" s="20" t="s">
        <v>80</v>
      </c>
      <c r="F25" s="18" t="s">
        <v>103</v>
      </c>
      <c r="G25" s="13" t="s">
        <v>74</v>
      </c>
      <c r="H25" s="50">
        <v>5835</v>
      </c>
      <c r="I25" s="37">
        <v>250</v>
      </c>
      <c r="J25" s="37">
        <v>375</v>
      </c>
      <c r="K25" s="37">
        <v>0</v>
      </c>
      <c r="L25" s="37">
        <v>0</v>
      </c>
      <c r="M25" s="37">
        <v>0</v>
      </c>
      <c r="N25" s="37">
        <v>2000</v>
      </c>
      <c r="O25" s="56">
        <f t="shared" si="0"/>
        <v>8460</v>
      </c>
      <c r="P25" s="53">
        <f t="shared" si="1"/>
        <v>8210</v>
      </c>
      <c r="Q25" s="53">
        <f t="shared" si="2"/>
        <v>8210</v>
      </c>
      <c r="R25" s="53">
        <v>200</v>
      </c>
      <c r="S25" s="20"/>
    </row>
    <row r="26" spans="1:19" s="14" customFormat="1" ht="24.75" x14ac:dyDescent="0.25">
      <c r="A26" s="44">
        <v>23</v>
      </c>
      <c r="B26" s="49" t="s">
        <v>20</v>
      </c>
      <c r="C26" s="45" t="s">
        <v>26</v>
      </c>
      <c r="D26" s="46" t="s">
        <v>177</v>
      </c>
      <c r="E26" s="46" t="s">
        <v>23</v>
      </c>
      <c r="F26" s="46" t="s">
        <v>150</v>
      </c>
      <c r="G26" s="47" t="s">
        <v>74</v>
      </c>
      <c r="H26" s="51">
        <v>2441</v>
      </c>
      <c r="I26" s="50">
        <v>250</v>
      </c>
      <c r="J26" s="50">
        <v>0</v>
      </c>
      <c r="K26" s="50">
        <v>1500</v>
      </c>
      <c r="L26" s="50">
        <v>0</v>
      </c>
      <c r="M26" s="50">
        <v>0</v>
      </c>
      <c r="N26" s="62">
        <v>1500</v>
      </c>
      <c r="O26" s="52">
        <f t="shared" si="0"/>
        <v>5691</v>
      </c>
      <c r="P26" s="54">
        <f t="shared" si="1"/>
        <v>5441</v>
      </c>
      <c r="Q26" s="54">
        <f>O26-250</f>
        <v>5441</v>
      </c>
      <c r="R26" s="53">
        <v>200</v>
      </c>
      <c r="S26" s="11"/>
    </row>
    <row r="27" spans="1:19" s="19" customFormat="1" ht="36" x14ac:dyDescent="0.25">
      <c r="A27" s="58">
        <v>24</v>
      </c>
      <c r="B27" s="2" t="s">
        <v>142</v>
      </c>
      <c r="C27" s="22" t="s">
        <v>14</v>
      </c>
      <c r="D27" s="22" t="s">
        <v>120</v>
      </c>
      <c r="E27" s="20" t="s">
        <v>80</v>
      </c>
      <c r="F27" s="18" t="s">
        <v>104</v>
      </c>
      <c r="G27" s="13" t="s">
        <v>74</v>
      </c>
      <c r="H27" s="50">
        <v>6297</v>
      </c>
      <c r="I27" s="37">
        <v>250</v>
      </c>
      <c r="J27" s="37">
        <v>0</v>
      </c>
      <c r="K27" s="37">
        <v>0</v>
      </c>
      <c r="L27" s="37">
        <v>0</v>
      </c>
      <c r="M27" s="37">
        <v>0</v>
      </c>
      <c r="N27" s="37">
        <v>2000</v>
      </c>
      <c r="O27" s="56">
        <f t="shared" si="0"/>
        <v>8547</v>
      </c>
      <c r="P27" s="53">
        <f t="shared" si="1"/>
        <v>8297</v>
      </c>
      <c r="Q27" s="53">
        <f t="shared" si="2"/>
        <v>8297</v>
      </c>
      <c r="R27" s="53">
        <v>200</v>
      </c>
      <c r="S27" s="20"/>
    </row>
    <row r="28" spans="1:19" s="19" customFormat="1" ht="45" customHeight="1" x14ac:dyDescent="0.25">
      <c r="A28" s="58">
        <v>25</v>
      </c>
      <c r="B28" s="2" t="s">
        <v>143</v>
      </c>
      <c r="C28" s="22" t="s">
        <v>29</v>
      </c>
      <c r="D28" s="22" t="s">
        <v>120</v>
      </c>
      <c r="E28" s="20" t="s">
        <v>80</v>
      </c>
      <c r="F28" s="20" t="s">
        <v>105</v>
      </c>
      <c r="G28" s="13" t="s">
        <v>74</v>
      </c>
      <c r="H28" s="50">
        <v>5835</v>
      </c>
      <c r="I28" s="37">
        <v>250</v>
      </c>
      <c r="J28" s="37">
        <v>0</v>
      </c>
      <c r="K28" s="37">
        <v>0</v>
      </c>
      <c r="L28" s="37">
        <v>0</v>
      </c>
      <c r="M28" s="37">
        <v>0</v>
      </c>
      <c r="N28" s="37">
        <v>2000</v>
      </c>
      <c r="O28" s="56">
        <f t="shared" si="0"/>
        <v>8085</v>
      </c>
      <c r="P28" s="53">
        <f t="shared" si="1"/>
        <v>7835</v>
      </c>
      <c r="Q28" s="53">
        <f t="shared" si="2"/>
        <v>7835</v>
      </c>
      <c r="R28" s="53">
        <v>200</v>
      </c>
      <c r="S28" s="20"/>
    </row>
    <row r="29" spans="1:19" s="19" customFormat="1" ht="43.5" customHeight="1" x14ac:dyDescent="0.2">
      <c r="A29" s="15">
        <v>26</v>
      </c>
      <c r="B29" s="61" t="s">
        <v>20</v>
      </c>
      <c r="C29" s="22" t="s">
        <v>29</v>
      </c>
      <c r="D29" s="22" t="s">
        <v>120</v>
      </c>
      <c r="E29" s="20" t="s">
        <v>164</v>
      </c>
      <c r="F29" s="20" t="s">
        <v>185</v>
      </c>
      <c r="G29" s="13" t="s">
        <v>74</v>
      </c>
      <c r="H29" s="50">
        <v>5835</v>
      </c>
      <c r="I29" s="37">
        <v>250</v>
      </c>
      <c r="J29" s="37">
        <v>375</v>
      </c>
      <c r="K29" s="37">
        <v>0</v>
      </c>
      <c r="L29" s="37">
        <v>0</v>
      </c>
      <c r="M29" s="37">
        <v>0</v>
      </c>
      <c r="N29" s="37">
        <v>1800</v>
      </c>
      <c r="O29" s="56">
        <f t="shared" si="0"/>
        <v>8260</v>
      </c>
      <c r="P29" s="53">
        <f t="shared" si="1"/>
        <v>8010</v>
      </c>
      <c r="Q29" s="53">
        <f t="shared" si="2"/>
        <v>8010</v>
      </c>
      <c r="R29" s="53">
        <v>200</v>
      </c>
      <c r="S29" s="20"/>
    </row>
    <row r="30" spans="1:19" s="14" customFormat="1" ht="24.75" x14ac:dyDescent="0.25">
      <c r="A30" s="44">
        <v>27</v>
      </c>
      <c r="B30" s="49" t="s">
        <v>20</v>
      </c>
      <c r="C30" s="45" t="s">
        <v>26</v>
      </c>
      <c r="D30" s="46" t="s">
        <v>177</v>
      </c>
      <c r="E30" s="46" t="s">
        <v>23</v>
      </c>
      <c r="F30" s="46" t="s">
        <v>151</v>
      </c>
      <c r="G30" s="47" t="s">
        <v>74</v>
      </c>
      <c r="H30" s="51">
        <v>2441</v>
      </c>
      <c r="I30" s="50">
        <v>250</v>
      </c>
      <c r="J30" s="50">
        <v>0</v>
      </c>
      <c r="K30" s="50">
        <v>1500</v>
      </c>
      <c r="L30" s="50">
        <v>0</v>
      </c>
      <c r="M30" s="50">
        <v>0</v>
      </c>
      <c r="N30" s="62">
        <v>1500</v>
      </c>
      <c r="O30" s="52">
        <f t="shared" si="0"/>
        <v>5691</v>
      </c>
      <c r="P30" s="54">
        <f t="shared" si="1"/>
        <v>5441</v>
      </c>
      <c r="Q30" s="54">
        <f>O30-250</f>
        <v>5441</v>
      </c>
      <c r="R30" s="53">
        <v>200</v>
      </c>
      <c r="S30" s="11"/>
    </row>
    <row r="31" spans="1:19" s="19" customFormat="1" ht="43.5" customHeight="1" x14ac:dyDescent="0.25">
      <c r="A31" s="58">
        <v>28</v>
      </c>
      <c r="B31" s="2" t="s">
        <v>144</v>
      </c>
      <c r="C31" s="22" t="s">
        <v>14</v>
      </c>
      <c r="D31" s="22" t="s">
        <v>120</v>
      </c>
      <c r="E31" s="20" t="s">
        <v>80</v>
      </c>
      <c r="F31" s="20" t="s">
        <v>30</v>
      </c>
      <c r="G31" s="13" t="s">
        <v>74</v>
      </c>
      <c r="H31" s="50">
        <v>6297</v>
      </c>
      <c r="I31" s="37">
        <v>250</v>
      </c>
      <c r="J31" s="37">
        <v>0</v>
      </c>
      <c r="K31" s="37">
        <v>0</v>
      </c>
      <c r="L31" s="37">
        <v>0</v>
      </c>
      <c r="M31" s="37">
        <v>0</v>
      </c>
      <c r="N31" s="37">
        <v>2000</v>
      </c>
      <c r="O31" s="56">
        <f t="shared" si="0"/>
        <v>8547</v>
      </c>
      <c r="P31" s="53">
        <f t="shared" si="1"/>
        <v>8297</v>
      </c>
      <c r="Q31" s="53">
        <f t="shared" si="2"/>
        <v>8297</v>
      </c>
      <c r="R31" s="53">
        <v>200</v>
      </c>
      <c r="S31" s="20"/>
    </row>
    <row r="32" spans="1:19" s="14" customFormat="1" ht="24.75" x14ac:dyDescent="0.25">
      <c r="A32" s="59">
        <v>29</v>
      </c>
      <c r="B32" s="49" t="s">
        <v>20</v>
      </c>
      <c r="C32" s="45" t="s">
        <v>26</v>
      </c>
      <c r="D32" s="46" t="s">
        <v>177</v>
      </c>
      <c r="E32" s="46" t="s">
        <v>23</v>
      </c>
      <c r="F32" s="46" t="s">
        <v>149</v>
      </c>
      <c r="G32" s="47" t="s">
        <v>74</v>
      </c>
      <c r="H32" s="51">
        <v>2441</v>
      </c>
      <c r="I32" s="50">
        <v>250</v>
      </c>
      <c r="J32" s="50">
        <v>0</v>
      </c>
      <c r="K32" s="50">
        <v>1500</v>
      </c>
      <c r="L32" s="50">
        <v>0</v>
      </c>
      <c r="M32" s="50">
        <v>0</v>
      </c>
      <c r="N32" s="62">
        <v>1500</v>
      </c>
      <c r="O32" s="52">
        <f t="shared" si="0"/>
        <v>5691</v>
      </c>
      <c r="P32" s="54">
        <f t="shared" si="1"/>
        <v>5441</v>
      </c>
      <c r="Q32" s="54">
        <f>O32-250</f>
        <v>5441</v>
      </c>
      <c r="R32" s="53">
        <v>200</v>
      </c>
      <c r="S32" s="11"/>
    </row>
    <row r="33" spans="1:19" s="19" customFormat="1" x14ac:dyDescent="0.2">
      <c r="A33" s="15">
        <v>30</v>
      </c>
      <c r="B33" s="2" t="s">
        <v>180</v>
      </c>
      <c r="C33" s="2" t="s">
        <v>12</v>
      </c>
      <c r="D33" s="23" t="s">
        <v>118</v>
      </c>
      <c r="E33" s="23" t="s">
        <v>15</v>
      </c>
      <c r="F33" s="20" t="s">
        <v>39</v>
      </c>
      <c r="G33" s="13" t="s">
        <v>74</v>
      </c>
      <c r="H33" s="50">
        <v>6925</v>
      </c>
      <c r="I33" s="37">
        <v>250</v>
      </c>
      <c r="J33" s="37">
        <v>0</v>
      </c>
      <c r="K33" s="37">
        <v>0</v>
      </c>
      <c r="L33" s="37">
        <v>0</v>
      </c>
      <c r="M33" s="37">
        <v>1575</v>
      </c>
      <c r="N33" s="37">
        <v>4000</v>
      </c>
      <c r="O33" s="56">
        <f t="shared" si="0"/>
        <v>12750</v>
      </c>
      <c r="P33" s="53">
        <f t="shared" si="1"/>
        <v>12500</v>
      </c>
      <c r="Q33" s="53">
        <f t="shared" si="2"/>
        <v>12500</v>
      </c>
      <c r="R33" s="53">
        <v>200</v>
      </c>
      <c r="S33" s="20"/>
    </row>
    <row r="34" spans="1:19" s="19" customFormat="1" ht="36" x14ac:dyDescent="0.2">
      <c r="A34" s="15">
        <v>31</v>
      </c>
      <c r="B34" s="60" t="s">
        <v>20</v>
      </c>
      <c r="C34" s="2" t="s">
        <v>14</v>
      </c>
      <c r="D34" s="2" t="s">
        <v>120</v>
      </c>
      <c r="E34" s="2" t="s">
        <v>83</v>
      </c>
      <c r="F34" s="20" t="s">
        <v>39</v>
      </c>
      <c r="G34" s="13" t="s">
        <v>74</v>
      </c>
      <c r="H34" s="50">
        <v>6925</v>
      </c>
      <c r="I34" s="37">
        <v>250</v>
      </c>
      <c r="J34" s="37">
        <v>375</v>
      </c>
      <c r="K34" s="37">
        <v>0</v>
      </c>
      <c r="L34" s="37">
        <v>0</v>
      </c>
      <c r="M34" s="37">
        <v>0</v>
      </c>
      <c r="N34" s="37">
        <v>1800</v>
      </c>
      <c r="O34" s="56">
        <f t="shared" si="0"/>
        <v>9350</v>
      </c>
      <c r="P34" s="53">
        <f t="shared" si="1"/>
        <v>9100</v>
      </c>
      <c r="Q34" s="53">
        <f>O34-250</f>
        <v>9100</v>
      </c>
      <c r="R34" s="53">
        <v>200</v>
      </c>
      <c r="S34" s="20"/>
    </row>
    <row r="35" spans="1:19" s="19" customFormat="1" ht="36" x14ac:dyDescent="0.25">
      <c r="A35" s="58">
        <v>32</v>
      </c>
      <c r="B35" s="3" t="s">
        <v>31</v>
      </c>
      <c r="C35" s="2" t="s">
        <v>29</v>
      </c>
      <c r="D35" s="24" t="s">
        <v>120</v>
      </c>
      <c r="E35" s="25" t="s">
        <v>81</v>
      </c>
      <c r="F35" s="20" t="s">
        <v>39</v>
      </c>
      <c r="G35" s="13" t="s">
        <v>74</v>
      </c>
      <c r="H35" s="50">
        <v>5835</v>
      </c>
      <c r="I35" s="37">
        <v>250</v>
      </c>
      <c r="J35" s="37">
        <v>375</v>
      </c>
      <c r="K35" s="37">
        <v>0</v>
      </c>
      <c r="L35" s="37">
        <v>0</v>
      </c>
      <c r="M35" s="37">
        <v>0</v>
      </c>
      <c r="N35" s="37">
        <v>2000</v>
      </c>
      <c r="O35" s="56">
        <f t="shared" si="0"/>
        <v>8460</v>
      </c>
      <c r="P35" s="53">
        <f t="shared" si="1"/>
        <v>8210</v>
      </c>
      <c r="Q35" s="53">
        <f t="shared" si="2"/>
        <v>8210</v>
      </c>
      <c r="R35" s="53">
        <v>200</v>
      </c>
      <c r="S35" s="20"/>
    </row>
    <row r="36" spans="1:19" s="19" customFormat="1" ht="42" customHeight="1" x14ac:dyDescent="0.25">
      <c r="A36" s="58">
        <v>33</v>
      </c>
      <c r="B36" s="1" t="s">
        <v>32</v>
      </c>
      <c r="C36" s="1" t="s">
        <v>29</v>
      </c>
      <c r="D36" s="1" t="s">
        <v>120</v>
      </c>
      <c r="E36" s="20" t="s">
        <v>80</v>
      </c>
      <c r="F36" s="20" t="s">
        <v>39</v>
      </c>
      <c r="G36" s="13" t="s">
        <v>74</v>
      </c>
      <c r="H36" s="50">
        <v>5835</v>
      </c>
      <c r="I36" s="37">
        <v>250</v>
      </c>
      <c r="J36" s="37">
        <v>375</v>
      </c>
      <c r="K36" s="37">
        <v>0</v>
      </c>
      <c r="L36" s="37">
        <v>0</v>
      </c>
      <c r="M36" s="37">
        <v>0</v>
      </c>
      <c r="N36" s="37">
        <v>2000</v>
      </c>
      <c r="O36" s="56">
        <f t="shared" ref="O36:O67" si="3">SUM(H36:N36)</f>
        <v>8460</v>
      </c>
      <c r="P36" s="53">
        <f t="shared" ref="P36:P67" si="4">O36-250</f>
        <v>8210</v>
      </c>
      <c r="Q36" s="53">
        <f t="shared" si="2"/>
        <v>8210</v>
      </c>
      <c r="R36" s="53">
        <v>200</v>
      </c>
      <c r="S36" s="20"/>
    </row>
    <row r="37" spans="1:19" s="19" customFormat="1" ht="36" x14ac:dyDescent="0.2">
      <c r="A37" s="15">
        <v>34</v>
      </c>
      <c r="B37" s="6" t="s">
        <v>173</v>
      </c>
      <c r="C37" s="2" t="s">
        <v>29</v>
      </c>
      <c r="D37" s="2" t="s">
        <v>120</v>
      </c>
      <c r="E37" s="2" t="s">
        <v>85</v>
      </c>
      <c r="F37" s="20" t="s">
        <v>39</v>
      </c>
      <c r="G37" s="13" t="s">
        <v>74</v>
      </c>
      <c r="H37" s="50">
        <v>5835</v>
      </c>
      <c r="I37" s="37">
        <v>250</v>
      </c>
      <c r="J37" s="37">
        <v>0</v>
      </c>
      <c r="K37" s="37">
        <v>0</v>
      </c>
      <c r="L37" s="37">
        <v>0</v>
      </c>
      <c r="M37" s="37">
        <v>0</v>
      </c>
      <c r="N37" s="37">
        <v>2000</v>
      </c>
      <c r="O37" s="56">
        <f t="shared" si="3"/>
        <v>8085</v>
      </c>
      <c r="P37" s="53">
        <f t="shared" si="4"/>
        <v>7835</v>
      </c>
      <c r="Q37" s="53">
        <f>O37-250</f>
        <v>7835</v>
      </c>
      <c r="R37" s="53">
        <v>200</v>
      </c>
      <c r="S37" s="20"/>
    </row>
    <row r="38" spans="1:19" s="19" customFormat="1" x14ac:dyDescent="0.2">
      <c r="A38" s="15">
        <v>35</v>
      </c>
      <c r="B38" s="6" t="s">
        <v>181</v>
      </c>
      <c r="C38" s="1" t="s">
        <v>19</v>
      </c>
      <c r="D38" s="1" t="s">
        <v>175</v>
      </c>
      <c r="E38" s="23"/>
      <c r="F38" s="20" t="s">
        <v>39</v>
      </c>
      <c r="G38" s="13" t="s">
        <v>74</v>
      </c>
      <c r="H38" s="50">
        <v>3525</v>
      </c>
      <c r="I38" s="37">
        <v>250</v>
      </c>
      <c r="J38" s="37">
        <v>0</v>
      </c>
      <c r="K38" s="37">
        <v>0</v>
      </c>
      <c r="L38" s="37">
        <v>0</v>
      </c>
      <c r="M38" s="37">
        <v>1500</v>
      </c>
      <c r="N38" s="37">
        <v>1800</v>
      </c>
      <c r="O38" s="56">
        <f t="shared" si="3"/>
        <v>7075</v>
      </c>
      <c r="P38" s="53">
        <f t="shared" si="4"/>
        <v>6825</v>
      </c>
      <c r="Q38" s="53">
        <f t="shared" si="2"/>
        <v>6825</v>
      </c>
      <c r="R38" s="53">
        <v>200</v>
      </c>
      <c r="S38" s="20"/>
    </row>
    <row r="39" spans="1:19" s="19" customFormat="1" ht="25.5" customHeight="1" x14ac:dyDescent="0.25">
      <c r="A39" s="58">
        <v>36</v>
      </c>
      <c r="B39" s="3" t="s">
        <v>183</v>
      </c>
      <c r="C39" s="3" t="s">
        <v>33</v>
      </c>
      <c r="D39" s="3" t="s">
        <v>175</v>
      </c>
      <c r="E39" s="23" t="s">
        <v>106</v>
      </c>
      <c r="F39" s="20" t="s">
        <v>39</v>
      </c>
      <c r="G39" s="13" t="s">
        <v>74</v>
      </c>
      <c r="H39" s="50">
        <v>3295</v>
      </c>
      <c r="I39" s="37">
        <v>250</v>
      </c>
      <c r="J39" s="37">
        <v>0</v>
      </c>
      <c r="K39" s="37">
        <v>1000</v>
      </c>
      <c r="L39" s="37">
        <v>0</v>
      </c>
      <c r="M39" s="37">
        <v>0</v>
      </c>
      <c r="N39" s="37">
        <v>1800</v>
      </c>
      <c r="O39" s="56">
        <f t="shared" si="3"/>
        <v>6345</v>
      </c>
      <c r="P39" s="53">
        <f t="shared" si="4"/>
        <v>6095</v>
      </c>
      <c r="Q39" s="53">
        <f t="shared" si="2"/>
        <v>6095</v>
      </c>
      <c r="R39" s="53">
        <v>200</v>
      </c>
      <c r="S39" s="20"/>
    </row>
    <row r="40" spans="1:19" s="19" customFormat="1" ht="24" x14ac:dyDescent="0.25">
      <c r="A40" s="58">
        <v>37</v>
      </c>
      <c r="B40" s="60" t="s">
        <v>20</v>
      </c>
      <c r="C40" s="2" t="s">
        <v>37</v>
      </c>
      <c r="D40" s="2" t="s">
        <v>93</v>
      </c>
      <c r="E40" s="2" t="s">
        <v>84</v>
      </c>
      <c r="F40" s="20" t="s">
        <v>39</v>
      </c>
      <c r="G40" s="13" t="s">
        <v>74</v>
      </c>
      <c r="H40" s="50">
        <v>1381</v>
      </c>
      <c r="I40" s="37">
        <v>250</v>
      </c>
      <c r="J40" s="37">
        <v>0</v>
      </c>
      <c r="K40" s="37">
        <v>500</v>
      </c>
      <c r="L40" s="37">
        <v>0</v>
      </c>
      <c r="M40" s="37">
        <v>0</v>
      </c>
      <c r="N40" s="37">
        <v>500</v>
      </c>
      <c r="O40" s="56">
        <f t="shared" si="3"/>
        <v>2631</v>
      </c>
      <c r="P40" s="53">
        <f t="shared" si="4"/>
        <v>2381</v>
      </c>
      <c r="Q40" s="53">
        <f>O40-250</f>
        <v>2381</v>
      </c>
      <c r="R40" s="53">
        <v>200</v>
      </c>
      <c r="S40" s="20"/>
    </row>
    <row r="41" spans="1:19" s="19" customFormat="1" ht="24" x14ac:dyDescent="0.2">
      <c r="A41" s="15">
        <v>38</v>
      </c>
      <c r="B41" s="3" t="s">
        <v>34</v>
      </c>
      <c r="C41" s="3" t="s">
        <v>35</v>
      </c>
      <c r="D41" s="3" t="s">
        <v>123</v>
      </c>
      <c r="E41" s="2" t="s">
        <v>82</v>
      </c>
      <c r="F41" s="20" t="s">
        <v>39</v>
      </c>
      <c r="G41" s="13" t="s">
        <v>74</v>
      </c>
      <c r="H41" s="50">
        <v>1105</v>
      </c>
      <c r="I41" s="37">
        <v>250</v>
      </c>
      <c r="J41" s="37">
        <v>0</v>
      </c>
      <c r="K41" s="37">
        <v>450</v>
      </c>
      <c r="L41" s="37">
        <v>0</v>
      </c>
      <c r="M41" s="37">
        <v>0</v>
      </c>
      <c r="N41" s="37">
        <v>1000</v>
      </c>
      <c r="O41" s="56">
        <f t="shared" si="3"/>
        <v>2805</v>
      </c>
      <c r="P41" s="53">
        <f t="shared" si="4"/>
        <v>2555</v>
      </c>
      <c r="Q41" s="53">
        <f t="shared" si="2"/>
        <v>2555</v>
      </c>
      <c r="R41" s="53">
        <v>200</v>
      </c>
      <c r="S41" s="20"/>
    </row>
    <row r="42" spans="1:19" s="19" customFormat="1" ht="24" x14ac:dyDescent="0.2">
      <c r="A42" s="15">
        <v>39</v>
      </c>
      <c r="B42" s="3" t="s">
        <v>36</v>
      </c>
      <c r="C42" s="3" t="s">
        <v>35</v>
      </c>
      <c r="D42" s="3" t="s">
        <v>123</v>
      </c>
      <c r="E42" s="2" t="s">
        <v>107</v>
      </c>
      <c r="F42" s="20" t="s">
        <v>39</v>
      </c>
      <c r="G42" s="13" t="s">
        <v>74</v>
      </c>
      <c r="H42" s="50">
        <v>1105</v>
      </c>
      <c r="I42" s="37">
        <v>250</v>
      </c>
      <c r="J42" s="37">
        <v>0</v>
      </c>
      <c r="K42" s="37">
        <v>450</v>
      </c>
      <c r="L42" s="37">
        <v>0</v>
      </c>
      <c r="M42" s="37">
        <v>0</v>
      </c>
      <c r="N42" s="37">
        <v>1000</v>
      </c>
      <c r="O42" s="56">
        <f t="shared" si="3"/>
        <v>2805</v>
      </c>
      <c r="P42" s="53">
        <f t="shared" si="4"/>
        <v>2555</v>
      </c>
      <c r="Q42" s="53">
        <f t="shared" si="2"/>
        <v>2555</v>
      </c>
      <c r="R42" s="53">
        <v>200</v>
      </c>
      <c r="S42" s="20"/>
    </row>
    <row r="43" spans="1:19" s="14" customFormat="1" ht="24.75" x14ac:dyDescent="0.25">
      <c r="A43" s="59">
        <v>40</v>
      </c>
      <c r="B43" s="49" t="s">
        <v>20</v>
      </c>
      <c r="C43" s="48" t="s">
        <v>158</v>
      </c>
      <c r="D43" s="46" t="s">
        <v>155</v>
      </c>
      <c r="E43" s="46" t="s">
        <v>155</v>
      </c>
      <c r="F43" s="46" t="s">
        <v>39</v>
      </c>
      <c r="G43" s="47" t="s">
        <v>74</v>
      </c>
      <c r="H43" s="51">
        <v>1105</v>
      </c>
      <c r="I43" s="50">
        <v>250</v>
      </c>
      <c r="J43" s="50">
        <v>0</v>
      </c>
      <c r="K43" s="50">
        <v>1000</v>
      </c>
      <c r="L43" s="50">
        <v>0</v>
      </c>
      <c r="M43" s="50">
        <v>0</v>
      </c>
      <c r="N43" s="62">
        <v>1000</v>
      </c>
      <c r="O43" s="52">
        <f t="shared" si="3"/>
        <v>3355</v>
      </c>
      <c r="P43" s="54">
        <f t="shared" si="4"/>
        <v>3105</v>
      </c>
      <c r="Q43" s="54">
        <f>O43-250</f>
        <v>3105</v>
      </c>
      <c r="R43" s="53">
        <v>200</v>
      </c>
      <c r="S43" s="11"/>
    </row>
    <row r="44" spans="1:19" s="14" customFormat="1" ht="24.75" x14ac:dyDescent="0.25">
      <c r="A44" s="59">
        <v>41</v>
      </c>
      <c r="B44" s="49" t="s">
        <v>20</v>
      </c>
      <c r="C44" s="48" t="s">
        <v>156</v>
      </c>
      <c r="D44" s="46" t="s">
        <v>157</v>
      </c>
      <c r="E44" s="46" t="s">
        <v>157</v>
      </c>
      <c r="F44" s="46" t="s">
        <v>39</v>
      </c>
      <c r="G44" s="47" t="s">
        <v>74</v>
      </c>
      <c r="H44" s="51">
        <v>1168</v>
      </c>
      <c r="I44" s="50">
        <v>250</v>
      </c>
      <c r="J44" s="50">
        <v>0</v>
      </c>
      <c r="K44" s="50">
        <v>1000</v>
      </c>
      <c r="L44" s="50">
        <v>0</v>
      </c>
      <c r="M44" s="50">
        <v>0</v>
      </c>
      <c r="N44" s="62">
        <v>1000</v>
      </c>
      <c r="O44" s="52">
        <f t="shared" si="3"/>
        <v>3418</v>
      </c>
      <c r="P44" s="54">
        <f t="shared" si="4"/>
        <v>3168</v>
      </c>
      <c r="Q44" s="54">
        <f>O44-250</f>
        <v>3168</v>
      </c>
      <c r="R44" s="53">
        <v>200</v>
      </c>
      <c r="S44" s="11"/>
    </row>
    <row r="45" spans="1:19" s="14" customFormat="1" ht="24.75" x14ac:dyDescent="0.25">
      <c r="A45" s="44">
        <v>42</v>
      </c>
      <c r="B45" s="49" t="s">
        <v>20</v>
      </c>
      <c r="C45" s="48" t="s">
        <v>156</v>
      </c>
      <c r="D45" s="46" t="s">
        <v>157</v>
      </c>
      <c r="E45" s="46" t="s">
        <v>157</v>
      </c>
      <c r="F45" s="46" t="s">
        <v>39</v>
      </c>
      <c r="G45" s="47" t="s">
        <v>74</v>
      </c>
      <c r="H45" s="51">
        <v>1168</v>
      </c>
      <c r="I45" s="50">
        <v>250</v>
      </c>
      <c r="J45" s="50">
        <v>0</v>
      </c>
      <c r="K45" s="50">
        <v>1000</v>
      </c>
      <c r="L45" s="50">
        <v>0</v>
      </c>
      <c r="M45" s="50">
        <v>0</v>
      </c>
      <c r="N45" s="62">
        <v>1000</v>
      </c>
      <c r="O45" s="52">
        <f t="shared" si="3"/>
        <v>3418</v>
      </c>
      <c r="P45" s="54">
        <f t="shared" si="4"/>
        <v>3168</v>
      </c>
      <c r="Q45" s="54">
        <f>O45-250</f>
        <v>3168</v>
      </c>
      <c r="R45" s="53">
        <v>200</v>
      </c>
      <c r="S45" s="11"/>
    </row>
    <row r="46" spans="1:19" s="14" customFormat="1" ht="24" x14ac:dyDescent="0.25">
      <c r="A46" s="44">
        <v>43</v>
      </c>
      <c r="B46" s="49" t="s">
        <v>20</v>
      </c>
      <c r="C46" s="48" t="s">
        <v>158</v>
      </c>
      <c r="D46" s="46" t="s">
        <v>159</v>
      </c>
      <c r="E46" s="46" t="s">
        <v>159</v>
      </c>
      <c r="F46" s="46" t="s">
        <v>39</v>
      </c>
      <c r="G46" s="47" t="s">
        <v>74</v>
      </c>
      <c r="H46" s="51">
        <v>1105</v>
      </c>
      <c r="I46" s="50">
        <v>250</v>
      </c>
      <c r="J46" s="50">
        <v>0</v>
      </c>
      <c r="K46" s="50">
        <v>1000</v>
      </c>
      <c r="L46" s="50">
        <v>0</v>
      </c>
      <c r="M46" s="50">
        <v>0</v>
      </c>
      <c r="N46" s="62">
        <v>1000</v>
      </c>
      <c r="O46" s="52">
        <f t="shared" si="3"/>
        <v>3355</v>
      </c>
      <c r="P46" s="54">
        <f t="shared" si="4"/>
        <v>3105</v>
      </c>
      <c r="Q46" s="54">
        <f>O46-250</f>
        <v>3105</v>
      </c>
      <c r="R46" s="53">
        <v>200</v>
      </c>
      <c r="S46" s="11"/>
    </row>
    <row r="47" spans="1:19" s="19" customFormat="1" ht="24" x14ac:dyDescent="0.25">
      <c r="A47" s="58">
        <v>44</v>
      </c>
      <c r="B47" s="39" t="s">
        <v>20</v>
      </c>
      <c r="C47" s="5" t="s">
        <v>26</v>
      </c>
      <c r="D47" s="5" t="s">
        <v>121</v>
      </c>
      <c r="E47" s="20" t="s">
        <v>23</v>
      </c>
      <c r="F47" s="20" t="s">
        <v>39</v>
      </c>
      <c r="G47" s="13" t="s">
        <v>75</v>
      </c>
      <c r="H47" s="50">
        <v>2441</v>
      </c>
      <c r="I47" s="37">
        <v>250</v>
      </c>
      <c r="J47" s="37">
        <v>0</v>
      </c>
      <c r="K47" s="37">
        <v>0</v>
      </c>
      <c r="L47" s="37">
        <v>0</v>
      </c>
      <c r="M47" s="37">
        <v>1000</v>
      </c>
      <c r="N47" s="37">
        <v>1000</v>
      </c>
      <c r="O47" s="56">
        <f t="shared" si="3"/>
        <v>4691</v>
      </c>
      <c r="P47" s="53">
        <f t="shared" si="4"/>
        <v>4441</v>
      </c>
      <c r="Q47" s="53">
        <f t="shared" si="2"/>
        <v>4441</v>
      </c>
      <c r="R47" s="53">
        <v>200</v>
      </c>
      <c r="S47" s="20"/>
    </row>
    <row r="48" spans="1:19" s="19" customFormat="1" ht="24" x14ac:dyDescent="0.25">
      <c r="A48" s="58">
        <v>45</v>
      </c>
      <c r="B48" s="6" t="s">
        <v>76</v>
      </c>
      <c r="C48" s="7" t="s">
        <v>77</v>
      </c>
      <c r="D48" s="7" t="s">
        <v>124</v>
      </c>
      <c r="E48" s="18" t="s">
        <v>86</v>
      </c>
      <c r="F48" s="20" t="s">
        <v>39</v>
      </c>
      <c r="G48" s="13" t="s">
        <v>75</v>
      </c>
      <c r="H48" s="50">
        <v>1460</v>
      </c>
      <c r="I48" s="37">
        <v>250</v>
      </c>
      <c r="J48" s="37">
        <v>0</v>
      </c>
      <c r="K48" s="37">
        <v>600</v>
      </c>
      <c r="L48" s="37">
        <v>35</v>
      </c>
      <c r="M48" s="37">
        <v>0</v>
      </c>
      <c r="N48" s="37">
        <v>600</v>
      </c>
      <c r="O48" s="56">
        <f t="shared" si="3"/>
        <v>2945</v>
      </c>
      <c r="P48" s="53">
        <f t="shared" si="4"/>
        <v>2695</v>
      </c>
      <c r="Q48" s="53">
        <f t="shared" si="2"/>
        <v>2695</v>
      </c>
      <c r="R48" s="53">
        <v>200</v>
      </c>
      <c r="S48" s="20"/>
    </row>
    <row r="49" spans="1:19" s="19" customFormat="1" ht="24" x14ac:dyDescent="0.2">
      <c r="A49" s="15">
        <v>46</v>
      </c>
      <c r="B49" s="6" t="s">
        <v>184</v>
      </c>
      <c r="C49" s="5" t="s">
        <v>26</v>
      </c>
      <c r="D49" s="5" t="s">
        <v>121</v>
      </c>
      <c r="E49" s="18" t="s">
        <v>87</v>
      </c>
      <c r="F49" s="20" t="s">
        <v>39</v>
      </c>
      <c r="G49" s="13" t="s">
        <v>75</v>
      </c>
      <c r="H49" s="50">
        <v>2441</v>
      </c>
      <c r="I49" s="37">
        <v>250</v>
      </c>
      <c r="J49" s="37">
        <v>0</v>
      </c>
      <c r="K49" s="37">
        <v>0</v>
      </c>
      <c r="L49" s="37">
        <v>0</v>
      </c>
      <c r="M49" s="37">
        <v>1000</v>
      </c>
      <c r="N49" s="37">
        <v>1000</v>
      </c>
      <c r="O49" s="56">
        <f t="shared" si="3"/>
        <v>4691</v>
      </c>
      <c r="P49" s="53">
        <f t="shared" si="4"/>
        <v>4441</v>
      </c>
      <c r="Q49" s="53">
        <f>O49-250</f>
        <v>4441</v>
      </c>
      <c r="R49" s="53">
        <v>200</v>
      </c>
      <c r="S49" s="20"/>
    </row>
    <row r="50" spans="1:19" s="19" customFormat="1" x14ac:dyDescent="0.2">
      <c r="A50" s="15">
        <v>47</v>
      </c>
      <c r="B50" s="8"/>
      <c r="C50" s="26" t="s">
        <v>41</v>
      </c>
      <c r="D50" s="26" t="s">
        <v>119</v>
      </c>
      <c r="E50" s="20" t="s">
        <v>79</v>
      </c>
      <c r="F50" s="20" t="s">
        <v>42</v>
      </c>
      <c r="G50" s="13" t="s">
        <v>74</v>
      </c>
      <c r="H50" s="50">
        <v>7000</v>
      </c>
      <c r="I50" s="37">
        <v>250</v>
      </c>
      <c r="J50" s="37">
        <v>0</v>
      </c>
      <c r="K50" s="37">
        <v>0</v>
      </c>
      <c r="L50" s="37">
        <v>0</v>
      </c>
      <c r="M50" s="37">
        <v>0</v>
      </c>
      <c r="N50" s="43">
        <v>3000</v>
      </c>
      <c r="O50" s="56">
        <f t="shared" si="3"/>
        <v>10250</v>
      </c>
      <c r="P50" s="53">
        <f t="shared" si="4"/>
        <v>10000</v>
      </c>
      <c r="Q50" s="53">
        <f t="shared" si="2"/>
        <v>10000</v>
      </c>
      <c r="R50" s="53">
        <v>200</v>
      </c>
      <c r="S50" s="20"/>
    </row>
    <row r="51" spans="1:19" s="14" customFormat="1" ht="24.75" x14ac:dyDescent="0.25">
      <c r="A51" s="59">
        <v>48</v>
      </c>
      <c r="B51" s="49" t="s">
        <v>20</v>
      </c>
      <c r="C51" s="48" t="s">
        <v>14</v>
      </c>
      <c r="D51" s="46" t="s">
        <v>176</v>
      </c>
      <c r="E51" s="46" t="s">
        <v>116</v>
      </c>
      <c r="F51" s="46" t="s">
        <v>163</v>
      </c>
      <c r="G51" s="47" t="s">
        <v>74</v>
      </c>
      <c r="H51" s="51">
        <v>6297</v>
      </c>
      <c r="I51" s="50">
        <v>250</v>
      </c>
      <c r="J51" s="50">
        <v>375</v>
      </c>
      <c r="K51" s="50">
        <v>0</v>
      </c>
      <c r="L51" s="50">
        <v>0</v>
      </c>
      <c r="M51" s="50">
        <v>0</v>
      </c>
      <c r="N51" s="62">
        <v>1800</v>
      </c>
      <c r="O51" s="52">
        <f t="shared" si="3"/>
        <v>8722</v>
      </c>
      <c r="P51" s="54">
        <f t="shared" si="4"/>
        <v>8472</v>
      </c>
      <c r="Q51" s="54">
        <f>O51-250</f>
        <v>8472</v>
      </c>
      <c r="R51" s="53">
        <v>200</v>
      </c>
      <c r="S51" s="11"/>
    </row>
    <row r="52" spans="1:19" s="14" customFormat="1" ht="24.75" x14ac:dyDescent="0.25">
      <c r="A52" s="59">
        <v>49</v>
      </c>
      <c r="B52" s="49" t="s">
        <v>20</v>
      </c>
      <c r="C52" s="48" t="s">
        <v>14</v>
      </c>
      <c r="D52" s="46" t="s">
        <v>176</v>
      </c>
      <c r="E52" s="46" t="s">
        <v>91</v>
      </c>
      <c r="F52" s="46" t="s">
        <v>163</v>
      </c>
      <c r="G52" s="47" t="s">
        <v>74</v>
      </c>
      <c r="H52" s="51">
        <v>6297</v>
      </c>
      <c r="I52" s="50">
        <v>250</v>
      </c>
      <c r="J52" s="50">
        <v>375</v>
      </c>
      <c r="K52" s="50">
        <v>0</v>
      </c>
      <c r="L52" s="50">
        <v>0</v>
      </c>
      <c r="M52" s="50">
        <v>0</v>
      </c>
      <c r="N52" s="62">
        <v>1800</v>
      </c>
      <c r="O52" s="52">
        <f t="shared" si="3"/>
        <v>8722</v>
      </c>
      <c r="P52" s="54">
        <f t="shared" si="4"/>
        <v>8472</v>
      </c>
      <c r="Q52" s="54">
        <f>O52-250</f>
        <v>8472</v>
      </c>
      <c r="R52" s="53">
        <v>200</v>
      </c>
      <c r="S52" s="11"/>
    </row>
    <row r="53" spans="1:19" s="19" customFormat="1" x14ac:dyDescent="0.2">
      <c r="A53" s="15">
        <v>50</v>
      </c>
      <c r="B53" s="2" t="s">
        <v>43</v>
      </c>
      <c r="C53" s="22" t="s">
        <v>41</v>
      </c>
      <c r="D53" s="22" t="s">
        <v>122</v>
      </c>
      <c r="E53" s="20" t="s">
        <v>79</v>
      </c>
      <c r="F53" s="20" t="s">
        <v>94</v>
      </c>
      <c r="G53" s="13" t="s">
        <v>74</v>
      </c>
      <c r="H53" s="50">
        <v>7000</v>
      </c>
      <c r="I53" s="37">
        <v>250</v>
      </c>
      <c r="J53" s="37">
        <v>375</v>
      </c>
      <c r="K53" s="37">
        <v>0</v>
      </c>
      <c r="L53" s="37">
        <v>0</v>
      </c>
      <c r="M53" s="37">
        <v>0</v>
      </c>
      <c r="N53" s="37">
        <v>3000</v>
      </c>
      <c r="O53" s="56">
        <f t="shared" si="3"/>
        <v>10625</v>
      </c>
      <c r="P53" s="53">
        <f t="shared" si="4"/>
        <v>10375</v>
      </c>
      <c r="Q53" s="53">
        <f t="shared" si="2"/>
        <v>10375</v>
      </c>
      <c r="R53" s="53">
        <v>200</v>
      </c>
      <c r="S53" s="20"/>
    </row>
    <row r="54" spans="1:19" s="19" customFormat="1" ht="36" x14ac:dyDescent="0.2">
      <c r="A54" s="15">
        <v>51</v>
      </c>
      <c r="B54" s="2" t="s">
        <v>44</v>
      </c>
      <c r="C54" s="22" t="s">
        <v>14</v>
      </c>
      <c r="D54" s="22" t="s">
        <v>120</v>
      </c>
      <c r="E54" s="18" t="s">
        <v>89</v>
      </c>
      <c r="F54" s="20" t="s">
        <v>47</v>
      </c>
      <c r="G54" s="13" t="s">
        <v>74</v>
      </c>
      <c r="H54" s="50">
        <v>6297</v>
      </c>
      <c r="I54" s="37">
        <v>250</v>
      </c>
      <c r="J54" s="37">
        <v>375</v>
      </c>
      <c r="K54" s="37">
        <v>0</v>
      </c>
      <c r="L54" s="37">
        <v>0</v>
      </c>
      <c r="M54" s="37">
        <v>0</v>
      </c>
      <c r="N54" s="37">
        <v>1800</v>
      </c>
      <c r="O54" s="56">
        <f t="shared" si="3"/>
        <v>8722</v>
      </c>
      <c r="P54" s="53">
        <f t="shared" si="4"/>
        <v>8472</v>
      </c>
      <c r="Q54" s="53">
        <f t="shared" si="2"/>
        <v>8472</v>
      </c>
      <c r="R54" s="53">
        <v>200</v>
      </c>
      <c r="S54" s="20"/>
    </row>
    <row r="55" spans="1:19" s="19" customFormat="1" ht="36" x14ac:dyDescent="0.25">
      <c r="A55" s="58">
        <v>52</v>
      </c>
      <c r="B55" s="2" t="s">
        <v>108</v>
      </c>
      <c r="C55" s="22" t="s">
        <v>14</v>
      </c>
      <c r="D55" s="22" t="s">
        <v>120</v>
      </c>
      <c r="E55" s="18" t="s">
        <v>88</v>
      </c>
      <c r="F55" s="20" t="s">
        <v>94</v>
      </c>
      <c r="G55" s="13" t="s">
        <v>74</v>
      </c>
      <c r="H55" s="50">
        <v>6297</v>
      </c>
      <c r="I55" s="37">
        <v>250</v>
      </c>
      <c r="J55" s="37">
        <v>375</v>
      </c>
      <c r="K55" s="37">
        <v>0</v>
      </c>
      <c r="L55" s="37">
        <v>0</v>
      </c>
      <c r="M55" s="37">
        <v>0</v>
      </c>
      <c r="N55" s="37">
        <v>1800</v>
      </c>
      <c r="O55" s="56">
        <f t="shared" si="3"/>
        <v>8722</v>
      </c>
      <c r="P55" s="53">
        <f t="shared" si="4"/>
        <v>8472</v>
      </c>
      <c r="Q55" s="53">
        <f t="shared" si="2"/>
        <v>8472</v>
      </c>
      <c r="R55" s="53">
        <v>200</v>
      </c>
      <c r="S55" s="20"/>
    </row>
    <row r="56" spans="1:19" s="19" customFormat="1" ht="24" x14ac:dyDescent="0.25">
      <c r="A56" s="58">
        <v>53</v>
      </c>
      <c r="B56" s="2" t="s">
        <v>109</v>
      </c>
      <c r="C56" s="22" t="s">
        <v>45</v>
      </c>
      <c r="D56" s="22" t="s">
        <v>121</v>
      </c>
      <c r="E56" s="20" t="s">
        <v>110</v>
      </c>
      <c r="F56" s="20" t="s">
        <v>94</v>
      </c>
      <c r="G56" s="13" t="s">
        <v>74</v>
      </c>
      <c r="H56" s="50">
        <v>2281</v>
      </c>
      <c r="I56" s="37">
        <v>250</v>
      </c>
      <c r="J56" s="37">
        <v>0</v>
      </c>
      <c r="K56" s="37">
        <v>0</v>
      </c>
      <c r="L56" s="37">
        <v>0</v>
      </c>
      <c r="M56" s="37">
        <v>0</v>
      </c>
      <c r="N56" s="37">
        <v>1000</v>
      </c>
      <c r="O56" s="56">
        <f t="shared" si="3"/>
        <v>3531</v>
      </c>
      <c r="P56" s="53">
        <f t="shared" si="4"/>
        <v>3281</v>
      </c>
      <c r="Q56" s="53">
        <f t="shared" si="2"/>
        <v>3281</v>
      </c>
      <c r="R56" s="53">
        <v>200</v>
      </c>
      <c r="S56" s="20"/>
    </row>
    <row r="57" spans="1:19" s="19" customFormat="1" ht="24" x14ac:dyDescent="0.2">
      <c r="A57" s="15">
        <v>54</v>
      </c>
      <c r="B57" s="2" t="s">
        <v>46</v>
      </c>
      <c r="C57" s="22" t="s">
        <v>45</v>
      </c>
      <c r="D57" s="22" t="s">
        <v>121</v>
      </c>
      <c r="E57" s="20" t="s">
        <v>90</v>
      </c>
      <c r="F57" s="20" t="s">
        <v>94</v>
      </c>
      <c r="G57" s="13" t="s">
        <v>74</v>
      </c>
      <c r="H57" s="50">
        <v>2281</v>
      </c>
      <c r="I57" s="37">
        <v>250</v>
      </c>
      <c r="J57" s="37">
        <v>0</v>
      </c>
      <c r="K57" s="37">
        <v>0</v>
      </c>
      <c r="L57" s="37">
        <v>0</v>
      </c>
      <c r="M57" s="37">
        <v>0</v>
      </c>
      <c r="N57" s="37">
        <v>1000</v>
      </c>
      <c r="O57" s="56">
        <f t="shared" si="3"/>
        <v>3531</v>
      </c>
      <c r="P57" s="53">
        <f t="shared" si="4"/>
        <v>3281</v>
      </c>
      <c r="Q57" s="53">
        <f t="shared" si="2"/>
        <v>3281</v>
      </c>
      <c r="R57" s="53">
        <v>200</v>
      </c>
      <c r="S57" s="20"/>
    </row>
    <row r="58" spans="1:19" s="14" customFormat="1" ht="24.75" x14ac:dyDescent="0.25">
      <c r="A58" s="44">
        <v>55</v>
      </c>
      <c r="B58" s="49" t="s">
        <v>20</v>
      </c>
      <c r="C58" s="48" t="s">
        <v>14</v>
      </c>
      <c r="D58" s="46" t="s">
        <v>176</v>
      </c>
      <c r="E58" s="46" t="s">
        <v>80</v>
      </c>
      <c r="F58" s="46" t="s">
        <v>170</v>
      </c>
      <c r="G58" s="47" t="s">
        <v>74</v>
      </c>
      <c r="H58" s="51">
        <v>6297</v>
      </c>
      <c r="I58" s="50">
        <v>250</v>
      </c>
      <c r="J58" s="50">
        <v>375</v>
      </c>
      <c r="K58" s="50">
        <v>0</v>
      </c>
      <c r="L58" s="50">
        <v>0</v>
      </c>
      <c r="M58" s="50">
        <v>0</v>
      </c>
      <c r="N58" s="62">
        <v>1800</v>
      </c>
      <c r="O58" s="52">
        <f t="shared" si="3"/>
        <v>8722</v>
      </c>
      <c r="P58" s="54">
        <f t="shared" si="4"/>
        <v>8472</v>
      </c>
      <c r="Q58" s="54">
        <f>O58-250</f>
        <v>8472</v>
      </c>
      <c r="R58" s="53">
        <v>200</v>
      </c>
      <c r="S58" s="11"/>
    </row>
    <row r="59" spans="1:19" s="19" customFormat="1" x14ac:dyDescent="0.25">
      <c r="A59" s="58">
        <v>56</v>
      </c>
      <c r="B59" s="6" t="s">
        <v>111</v>
      </c>
      <c r="C59" s="22" t="s">
        <v>41</v>
      </c>
      <c r="D59" s="22" t="s">
        <v>119</v>
      </c>
      <c r="E59" s="20" t="s">
        <v>79</v>
      </c>
      <c r="F59" s="20" t="s">
        <v>52</v>
      </c>
      <c r="G59" s="13" t="s">
        <v>74</v>
      </c>
      <c r="H59" s="50">
        <v>7000</v>
      </c>
      <c r="I59" s="37">
        <v>250</v>
      </c>
      <c r="J59" s="37">
        <v>375</v>
      </c>
      <c r="K59" s="37">
        <v>0</v>
      </c>
      <c r="L59" s="37">
        <v>0</v>
      </c>
      <c r="M59" s="37">
        <v>0</v>
      </c>
      <c r="N59" s="37">
        <v>3000</v>
      </c>
      <c r="O59" s="56">
        <f t="shared" si="3"/>
        <v>10625</v>
      </c>
      <c r="P59" s="53">
        <f t="shared" si="4"/>
        <v>10375</v>
      </c>
      <c r="Q59" s="53">
        <f t="shared" si="2"/>
        <v>10375</v>
      </c>
      <c r="R59" s="53">
        <v>200</v>
      </c>
      <c r="S59" s="20"/>
    </row>
    <row r="60" spans="1:19" s="19" customFormat="1" ht="40.5" customHeight="1" x14ac:dyDescent="0.25">
      <c r="A60" s="58">
        <v>57</v>
      </c>
      <c r="B60" s="2" t="s">
        <v>48</v>
      </c>
      <c r="C60" s="22" t="s">
        <v>14</v>
      </c>
      <c r="D60" s="22" t="s">
        <v>120</v>
      </c>
      <c r="E60" s="18" t="s">
        <v>91</v>
      </c>
      <c r="F60" s="20" t="s">
        <v>52</v>
      </c>
      <c r="G60" s="13" t="s">
        <v>74</v>
      </c>
      <c r="H60" s="50">
        <v>6297</v>
      </c>
      <c r="I60" s="37">
        <v>250</v>
      </c>
      <c r="J60" s="37">
        <v>375</v>
      </c>
      <c r="K60" s="37">
        <v>0</v>
      </c>
      <c r="L60" s="37">
        <v>0</v>
      </c>
      <c r="M60" s="37">
        <v>0</v>
      </c>
      <c r="N60" s="37">
        <v>1800</v>
      </c>
      <c r="O60" s="56">
        <f t="shared" si="3"/>
        <v>8722</v>
      </c>
      <c r="P60" s="53">
        <f t="shared" si="4"/>
        <v>8472</v>
      </c>
      <c r="Q60" s="53">
        <f t="shared" si="2"/>
        <v>8472</v>
      </c>
      <c r="R60" s="53">
        <v>200</v>
      </c>
      <c r="S60" s="20"/>
    </row>
    <row r="61" spans="1:19" s="19" customFormat="1" ht="24" x14ac:dyDescent="0.2">
      <c r="A61" s="15">
        <v>58</v>
      </c>
      <c r="B61" s="2" t="s">
        <v>49</v>
      </c>
      <c r="C61" s="22" t="s">
        <v>45</v>
      </c>
      <c r="D61" s="22" t="s">
        <v>121</v>
      </c>
      <c r="E61" s="20" t="s">
        <v>112</v>
      </c>
      <c r="F61" s="20" t="s">
        <v>52</v>
      </c>
      <c r="G61" s="13" t="s">
        <v>74</v>
      </c>
      <c r="H61" s="50">
        <v>2281</v>
      </c>
      <c r="I61" s="37">
        <v>250</v>
      </c>
      <c r="J61" s="37">
        <v>0</v>
      </c>
      <c r="K61" s="37">
        <v>0</v>
      </c>
      <c r="L61" s="37">
        <v>0</v>
      </c>
      <c r="M61" s="37">
        <v>0</v>
      </c>
      <c r="N61" s="37">
        <v>1000</v>
      </c>
      <c r="O61" s="56">
        <f t="shared" si="3"/>
        <v>3531</v>
      </c>
      <c r="P61" s="53">
        <f t="shared" si="4"/>
        <v>3281</v>
      </c>
      <c r="Q61" s="53">
        <f t="shared" si="2"/>
        <v>3281</v>
      </c>
      <c r="R61" s="53">
        <v>200</v>
      </c>
      <c r="S61" s="20"/>
    </row>
    <row r="62" spans="1:19" s="19" customFormat="1" ht="36" x14ac:dyDescent="0.2">
      <c r="A62" s="15">
        <v>59</v>
      </c>
      <c r="B62" s="2" t="s">
        <v>50</v>
      </c>
      <c r="C62" s="22" t="s">
        <v>14</v>
      </c>
      <c r="D62" s="22" t="s">
        <v>120</v>
      </c>
      <c r="E62" s="18" t="s">
        <v>89</v>
      </c>
      <c r="F62" s="20" t="s">
        <v>52</v>
      </c>
      <c r="G62" s="13" t="s">
        <v>74</v>
      </c>
      <c r="H62" s="50">
        <v>6297</v>
      </c>
      <c r="I62" s="37">
        <v>250</v>
      </c>
      <c r="J62" s="37">
        <v>375</v>
      </c>
      <c r="K62" s="37">
        <v>0</v>
      </c>
      <c r="L62" s="37">
        <v>0</v>
      </c>
      <c r="M62" s="37">
        <v>0</v>
      </c>
      <c r="N62" s="43">
        <v>1800</v>
      </c>
      <c r="O62" s="56">
        <f t="shared" si="3"/>
        <v>8722</v>
      </c>
      <c r="P62" s="53">
        <f t="shared" si="4"/>
        <v>8472</v>
      </c>
      <c r="Q62" s="53">
        <f t="shared" si="2"/>
        <v>8472</v>
      </c>
      <c r="R62" s="53">
        <v>200</v>
      </c>
      <c r="S62" s="20"/>
    </row>
    <row r="63" spans="1:19" s="19" customFormat="1" ht="24" x14ac:dyDescent="0.25">
      <c r="A63" s="58">
        <v>60</v>
      </c>
      <c r="B63" s="2" t="s">
        <v>51</v>
      </c>
      <c r="C63" s="22" t="s">
        <v>45</v>
      </c>
      <c r="D63" s="22" t="s">
        <v>121</v>
      </c>
      <c r="E63" s="20" t="s">
        <v>90</v>
      </c>
      <c r="F63" s="20" t="s">
        <v>52</v>
      </c>
      <c r="G63" s="13" t="s">
        <v>74</v>
      </c>
      <c r="H63" s="50">
        <v>2281</v>
      </c>
      <c r="I63" s="37">
        <v>250</v>
      </c>
      <c r="J63" s="37">
        <v>0</v>
      </c>
      <c r="K63" s="37">
        <v>0</v>
      </c>
      <c r="L63" s="37">
        <v>0</v>
      </c>
      <c r="M63" s="37">
        <v>0</v>
      </c>
      <c r="N63" s="37">
        <v>1000</v>
      </c>
      <c r="O63" s="56">
        <f t="shared" si="3"/>
        <v>3531</v>
      </c>
      <c r="P63" s="53">
        <f t="shared" si="4"/>
        <v>3281</v>
      </c>
      <c r="Q63" s="53">
        <f t="shared" si="2"/>
        <v>3281</v>
      </c>
      <c r="R63" s="53">
        <v>200</v>
      </c>
      <c r="S63" s="20"/>
    </row>
    <row r="64" spans="1:19" s="14" customFormat="1" ht="24.75" x14ac:dyDescent="0.25">
      <c r="A64" s="59">
        <v>61</v>
      </c>
      <c r="B64" s="49" t="s">
        <v>20</v>
      </c>
      <c r="C64" s="48" t="s">
        <v>14</v>
      </c>
      <c r="D64" s="46" t="s">
        <v>176</v>
      </c>
      <c r="E64" s="46" t="s">
        <v>164</v>
      </c>
      <c r="F64" s="46" t="s">
        <v>168</v>
      </c>
      <c r="G64" s="47" t="s">
        <v>74</v>
      </c>
      <c r="H64" s="51">
        <v>6297</v>
      </c>
      <c r="I64" s="50">
        <v>250</v>
      </c>
      <c r="J64" s="50">
        <v>375</v>
      </c>
      <c r="K64" s="50">
        <v>0</v>
      </c>
      <c r="L64" s="50">
        <v>0</v>
      </c>
      <c r="M64" s="50">
        <v>0</v>
      </c>
      <c r="N64" s="62">
        <v>1800</v>
      </c>
      <c r="O64" s="52">
        <f t="shared" si="3"/>
        <v>8722</v>
      </c>
      <c r="P64" s="54">
        <f t="shared" si="4"/>
        <v>8472</v>
      </c>
      <c r="Q64" s="54">
        <f>O64-250</f>
        <v>8472</v>
      </c>
      <c r="R64" s="53">
        <v>200</v>
      </c>
      <c r="S64" s="11"/>
    </row>
    <row r="65" spans="1:19" s="19" customFormat="1" ht="15" customHeight="1" x14ac:dyDescent="0.2">
      <c r="A65" s="15">
        <v>62</v>
      </c>
      <c r="B65" s="2" t="s">
        <v>53</v>
      </c>
      <c r="C65" s="22" t="s">
        <v>41</v>
      </c>
      <c r="D65" s="22" t="s">
        <v>119</v>
      </c>
      <c r="E65" s="20" t="s">
        <v>79</v>
      </c>
      <c r="F65" s="18" t="s">
        <v>55</v>
      </c>
      <c r="G65" s="13" t="s">
        <v>74</v>
      </c>
      <c r="H65" s="50">
        <v>7000</v>
      </c>
      <c r="I65" s="37">
        <v>250</v>
      </c>
      <c r="J65" s="37">
        <v>0</v>
      </c>
      <c r="K65" s="37">
        <v>0</v>
      </c>
      <c r="L65" s="37">
        <v>0</v>
      </c>
      <c r="M65" s="37">
        <v>0</v>
      </c>
      <c r="N65" s="37">
        <v>3000</v>
      </c>
      <c r="O65" s="56">
        <f t="shared" si="3"/>
        <v>10250</v>
      </c>
      <c r="P65" s="53">
        <f t="shared" si="4"/>
        <v>10000</v>
      </c>
      <c r="Q65" s="53">
        <f t="shared" si="2"/>
        <v>10000</v>
      </c>
      <c r="R65" s="53">
        <v>200</v>
      </c>
      <c r="S65" s="20"/>
    </row>
    <row r="66" spans="1:19" s="19" customFormat="1" ht="36" x14ac:dyDescent="0.2">
      <c r="A66" s="15">
        <v>63</v>
      </c>
      <c r="B66" s="2" t="s">
        <v>54</v>
      </c>
      <c r="C66" s="22" t="s">
        <v>14</v>
      </c>
      <c r="D66" s="22" t="s">
        <v>120</v>
      </c>
      <c r="E66" s="18" t="s">
        <v>113</v>
      </c>
      <c r="F66" s="18" t="s">
        <v>55</v>
      </c>
      <c r="G66" s="13" t="s">
        <v>74</v>
      </c>
      <c r="H66" s="50">
        <v>6297</v>
      </c>
      <c r="I66" s="37">
        <v>250</v>
      </c>
      <c r="J66" s="37">
        <v>375</v>
      </c>
      <c r="K66" s="37">
        <v>0</v>
      </c>
      <c r="L66" s="37">
        <v>0</v>
      </c>
      <c r="M66" s="37">
        <v>0</v>
      </c>
      <c r="N66" s="37">
        <v>1800</v>
      </c>
      <c r="O66" s="56">
        <f t="shared" si="3"/>
        <v>8722</v>
      </c>
      <c r="P66" s="53">
        <f t="shared" si="4"/>
        <v>8472</v>
      </c>
      <c r="Q66" s="53">
        <f t="shared" si="2"/>
        <v>8472</v>
      </c>
      <c r="R66" s="53">
        <v>200</v>
      </c>
      <c r="S66" s="20"/>
    </row>
    <row r="67" spans="1:19" s="19" customFormat="1" ht="43.5" customHeight="1" x14ac:dyDescent="0.25">
      <c r="A67" s="58">
        <v>64</v>
      </c>
      <c r="B67" s="2" t="s">
        <v>114</v>
      </c>
      <c r="C67" s="22" t="s">
        <v>14</v>
      </c>
      <c r="D67" s="22" t="s">
        <v>120</v>
      </c>
      <c r="E67" s="18" t="s">
        <v>91</v>
      </c>
      <c r="F67" s="18" t="s">
        <v>55</v>
      </c>
      <c r="G67" s="13" t="s">
        <v>74</v>
      </c>
      <c r="H67" s="50">
        <v>6297</v>
      </c>
      <c r="I67" s="37">
        <v>250</v>
      </c>
      <c r="J67" s="37">
        <v>375</v>
      </c>
      <c r="K67" s="37">
        <v>0</v>
      </c>
      <c r="L67" s="37">
        <v>0</v>
      </c>
      <c r="M67" s="37">
        <v>0</v>
      </c>
      <c r="N67" s="37">
        <v>1800</v>
      </c>
      <c r="O67" s="56">
        <f t="shared" si="3"/>
        <v>8722</v>
      </c>
      <c r="P67" s="53">
        <f t="shared" si="4"/>
        <v>8472</v>
      </c>
      <c r="Q67" s="53">
        <f t="shared" si="2"/>
        <v>8472</v>
      </c>
      <c r="R67" s="53">
        <v>200</v>
      </c>
      <c r="S67" s="20"/>
    </row>
    <row r="68" spans="1:19" s="14" customFormat="1" ht="24.75" x14ac:dyDescent="0.25">
      <c r="A68" s="59">
        <v>65</v>
      </c>
      <c r="B68" s="49" t="s">
        <v>20</v>
      </c>
      <c r="C68" s="48" t="s">
        <v>14</v>
      </c>
      <c r="D68" s="46" t="s">
        <v>176</v>
      </c>
      <c r="E68" s="46" t="s">
        <v>164</v>
      </c>
      <c r="F68" s="46" t="s">
        <v>167</v>
      </c>
      <c r="G68" s="47" t="s">
        <v>74</v>
      </c>
      <c r="H68" s="51">
        <v>6297</v>
      </c>
      <c r="I68" s="50">
        <v>250</v>
      </c>
      <c r="J68" s="50">
        <v>375</v>
      </c>
      <c r="K68" s="50">
        <v>0</v>
      </c>
      <c r="L68" s="50">
        <v>0</v>
      </c>
      <c r="M68" s="50">
        <v>0</v>
      </c>
      <c r="N68" s="62">
        <v>1800</v>
      </c>
      <c r="O68" s="52">
        <f t="shared" ref="O68:O90" si="5">SUM(H68:N68)</f>
        <v>8722</v>
      </c>
      <c r="P68" s="54">
        <f t="shared" ref="P68:P90" si="6">O68-250</f>
        <v>8472</v>
      </c>
      <c r="Q68" s="54">
        <f>O68-250</f>
        <v>8472</v>
      </c>
      <c r="R68" s="53">
        <v>200</v>
      </c>
      <c r="S68" s="11"/>
    </row>
    <row r="69" spans="1:19" s="19" customFormat="1" ht="24" customHeight="1" x14ac:dyDescent="0.2">
      <c r="A69" s="15">
        <v>66</v>
      </c>
      <c r="B69" s="2" t="s">
        <v>56</v>
      </c>
      <c r="C69" s="22" t="s">
        <v>41</v>
      </c>
      <c r="D69" s="22" t="s">
        <v>119</v>
      </c>
      <c r="E69" s="20" t="s">
        <v>79</v>
      </c>
      <c r="F69" s="20" t="s">
        <v>59</v>
      </c>
      <c r="G69" s="13" t="s">
        <v>74</v>
      </c>
      <c r="H69" s="50">
        <v>7000</v>
      </c>
      <c r="I69" s="37">
        <v>250</v>
      </c>
      <c r="J69" s="37">
        <v>375</v>
      </c>
      <c r="K69" s="37">
        <v>0</v>
      </c>
      <c r="L69" s="37">
        <v>0</v>
      </c>
      <c r="M69" s="37">
        <v>0</v>
      </c>
      <c r="N69" s="37">
        <v>3000</v>
      </c>
      <c r="O69" s="56">
        <f t="shared" si="5"/>
        <v>10625</v>
      </c>
      <c r="P69" s="53">
        <f t="shared" si="6"/>
        <v>10375</v>
      </c>
      <c r="Q69" s="53">
        <f t="shared" si="2"/>
        <v>10375</v>
      </c>
      <c r="R69" s="53">
        <v>200</v>
      </c>
      <c r="S69" s="20"/>
    </row>
    <row r="70" spans="1:19" s="19" customFormat="1" ht="36" x14ac:dyDescent="0.2">
      <c r="A70" s="15">
        <v>67</v>
      </c>
      <c r="B70" s="2" t="s">
        <v>57</v>
      </c>
      <c r="C70" s="22" t="s">
        <v>14</v>
      </c>
      <c r="D70" s="22" t="s">
        <v>120</v>
      </c>
      <c r="E70" s="18" t="s">
        <v>89</v>
      </c>
      <c r="F70" s="20" t="s">
        <v>59</v>
      </c>
      <c r="G70" s="13" t="s">
        <v>74</v>
      </c>
      <c r="H70" s="50">
        <v>6297</v>
      </c>
      <c r="I70" s="37">
        <v>250</v>
      </c>
      <c r="J70" s="37">
        <v>375</v>
      </c>
      <c r="K70" s="37">
        <v>0</v>
      </c>
      <c r="L70" s="37">
        <v>0</v>
      </c>
      <c r="M70" s="37">
        <v>0</v>
      </c>
      <c r="N70" s="37">
        <v>1800</v>
      </c>
      <c r="O70" s="56">
        <f t="shared" si="5"/>
        <v>8722</v>
      </c>
      <c r="P70" s="53">
        <f t="shared" si="6"/>
        <v>8472</v>
      </c>
      <c r="Q70" s="53">
        <f t="shared" si="2"/>
        <v>8472</v>
      </c>
      <c r="R70" s="53">
        <v>200</v>
      </c>
      <c r="S70" s="20"/>
    </row>
    <row r="71" spans="1:19" s="19" customFormat="1" ht="36" x14ac:dyDescent="0.25">
      <c r="A71" s="58">
        <v>68</v>
      </c>
      <c r="B71" s="2" t="s">
        <v>58</v>
      </c>
      <c r="C71" s="22" t="s">
        <v>14</v>
      </c>
      <c r="D71" s="22" t="s">
        <v>120</v>
      </c>
      <c r="E71" s="18" t="s">
        <v>91</v>
      </c>
      <c r="F71" s="20" t="s">
        <v>59</v>
      </c>
      <c r="G71" s="13" t="s">
        <v>74</v>
      </c>
      <c r="H71" s="50">
        <v>6297</v>
      </c>
      <c r="I71" s="37">
        <v>250</v>
      </c>
      <c r="J71" s="37">
        <v>375</v>
      </c>
      <c r="K71" s="37">
        <v>0</v>
      </c>
      <c r="L71" s="37">
        <v>0</v>
      </c>
      <c r="M71" s="37">
        <v>0</v>
      </c>
      <c r="N71" s="37">
        <v>1800</v>
      </c>
      <c r="O71" s="56">
        <f t="shared" si="5"/>
        <v>8722</v>
      </c>
      <c r="P71" s="53">
        <f t="shared" si="6"/>
        <v>8472</v>
      </c>
      <c r="Q71" s="53">
        <f t="shared" si="2"/>
        <v>8472</v>
      </c>
      <c r="R71" s="53">
        <v>200</v>
      </c>
      <c r="S71" s="20"/>
    </row>
    <row r="72" spans="1:19" s="14" customFormat="1" ht="24.75" x14ac:dyDescent="0.25">
      <c r="A72" s="59">
        <v>69</v>
      </c>
      <c r="B72" s="49" t="s">
        <v>20</v>
      </c>
      <c r="C72" s="48" t="s">
        <v>14</v>
      </c>
      <c r="D72" s="46" t="s">
        <v>176</v>
      </c>
      <c r="E72" s="46" t="s">
        <v>164</v>
      </c>
      <c r="F72" s="46" t="s">
        <v>165</v>
      </c>
      <c r="G72" s="47" t="s">
        <v>74</v>
      </c>
      <c r="H72" s="51">
        <v>6297</v>
      </c>
      <c r="I72" s="50">
        <v>250</v>
      </c>
      <c r="J72" s="50">
        <v>375</v>
      </c>
      <c r="K72" s="50">
        <v>0</v>
      </c>
      <c r="L72" s="50">
        <v>0</v>
      </c>
      <c r="M72" s="50">
        <v>0</v>
      </c>
      <c r="N72" s="62">
        <v>1800</v>
      </c>
      <c r="O72" s="52">
        <f t="shared" si="5"/>
        <v>8722</v>
      </c>
      <c r="P72" s="54">
        <f t="shared" si="6"/>
        <v>8472</v>
      </c>
      <c r="Q72" s="54">
        <f>O72-250</f>
        <v>8472</v>
      </c>
      <c r="R72" s="53">
        <v>200</v>
      </c>
      <c r="S72" s="11"/>
    </row>
    <row r="73" spans="1:19" s="19" customFormat="1" x14ac:dyDescent="0.2">
      <c r="A73" s="15">
        <v>70</v>
      </c>
      <c r="B73" s="2" t="s">
        <v>145</v>
      </c>
      <c r="C73" s="22" t="s">
        <v>41</v>
      </c>
      <c r="D73" s="22" t="s">
        <v>119</v>
      </c>
      <c r="E73" s="20" t="s">
        <v>79</v>
      </c>
      <c r="F73" s="20" t="s">
        <v>62</v>
      </c>
      <c r="G73" s="13" t="s">
        <v>74</v>
      </c>
      <c r="H73" s="50">
        <v>7000</v>
      </c>
      <c r="I73" s="37">
        <v>250</v>
      </c>
      <c r="J73" s="37">
        <v>375</v>
      </c>
      <c r="K73" s="37">
        <v>0</v>
      </c>
      <c r="L73" s="37">
        <v>0</v>
      </c>
      <c r="M73" s="37">
        <v>0</v>
      </c>
      <c r="N73" s="37">
        <v>3000</v>
      </c>
      <c r="O73" s="56">
        <f t="shared" si="5"/>
        <v>10625</v>
      </c>
      <c r="P73" s="53">
        <f t="shared" si="6"/>
        <v>10375</v>
      </c>
      <c r="Q73" s="53">
        <f t="shared" si="2"/>
        <v>10375</v>
      </c>
      <c r="R73" s="53">
        <v>200</v>
      </c>
      <c r="S73" s="20"/>
    </row>
    <row r="74" spans="1:19" s="19" customFormat="1" ht="36" x14ac:dyDescent="0.2">
      <c r="A74" s="15">
        <v>71</v>
      </c>
      <c r="B74" s="2" t="s">
        <v>60</v>
      </c>
      <c r="C74" s="22" t="s">
        <v>14</v>
      </c>
      <c r="D74" s="22" t="s">
        <v>120</v>
      </c>
      <c r="E74" s="18" t="s">
        <v>89</v>
      </c>
      <c r="F74" s="20" t="s">
        <v>62</v>
      </c>
      <c r="G74" s="13" t="s">
        <v>74</v>
      </c>
      <c r="H74" s="50">
        <v>6297</v>
      </c>
      <c r="I74" s="37">
        <v>250</v>
      </c>
      <c r="J74" s="37">
        <v>375</v>
      </c>
      <c r="K74" s="37">
        <v>0</v>
      </c>
      <c r="L74" s="37">
        <v>0</v>
      </c>
      <c r="M74" s="37">
        <v>0</v>
      </c>
      <c r="N74" s="37">
        <v>1800</v>
      </c>
      <c r="O74" s="56">
        <f t="shared" si="5"/>
        <v>8722</v>
      </c>
      <c r="P74" s="53">
        <f t="shared" si="6"/>
        <v>8472</v>
      </c>
      <c r="Q74" s="53">
        <f t="shared" si="2"/>
        <v>8472</v>
      </c>
      <c r="R74" s="53">
        <v>200</v>
      </c>
      <c r="S74" s="20"/>
    </row>
    <row r="75" spans="1:19" s="19" customFormat="1" ht="44.25" customHeight="1" x14ac:dyDescent="0.25">
      <c r="A75" s="58">
        <v>72</v>
      </c>
      <c r="B75" s="2" t="s">
        <v>61</v>
      </c>
      <c r="C75" s="22" t="s">
        <v>14</v>
      </c>
      <c r="D75" s="22" t="s">
        <v>120</v>
      </c>
      <c r="E75" s="18" t="s">
        <v>92</v>
      </c>
      <c r="F75" s="20" t="s">
        <v>62</v>
      </c>
      <c r="G75" s="13" t="s">
        <v>74</v>
      </c>
      <c r="H75" s="50">
        <v>6297</v>
      </c>
      <c r="I75" s="37">
        <v>250</v>
      </c>
      <c r="J75" s="37">
        <v>375</v>
      </c>
      <c r="K75" s="37">
        <v>0</v>
      </c>
      <c r="L75" s="37">
        <v>0</v>
      </c>
      <c r="M75" s="37">
        <v>0</v>
      </c>
      <c r="N75" s="37">
        <v>1800</v>
      </c>
      <c r="O75" s="56">
        <f t="shared" si="5"/>
        <v>8722</v>
      </c>
      <c r="P75" s="53">
        <f t="shared" si="6"/>
        <v>8472</v>
      </c>
      <c r="Q75" s="53">
        <f t="shared" si="2"/>
        <v>8472</v>
      </c>
      <c r="R75" s="53">
        <v>200</v>
      </c>
      <c r="S75" s="20"/>
    </row>
    <row r="76" spans="1:19" s="19" customFormat="1" ht="24" customHeight="1" x14ac:dyDescent="0.25">
      <c r="A76" s="58">
        <v>73</v>
      </c>
      <c r="B76" s="2" t="s">
        <v>63</v>
      </c>
      <c r="C76" s="27" t="s">
        <v>41</v>
      </c>
      <c r="D76" s="27" t="s">
        <v>119</v>
      </c>
      <c r="E76" s="20" t="s">
        <v>79</v>
      </c>
      <c r="F76" s="20" t="s">
        <v>64</v>
      </c>
      <c r="G76" s="13" t="s">
        <v>74</v>
      </c>
      <c r="H76" s="50">
        <v>7000</v>
      </c>
      <c r="I76" s="37">
        <v>250</v>
      </c>
      <c r="J76" s="37">
        <v>0</v>
      </c>
      <c r="K76" s="37">
        <v>0</v>
      </c>
      <c r="L76" s="37">
        <v>0</v>
      </c>
      <c r="M76" s="37">
        <v>0</v>
      </c>
      <c r="N76" s="43">
        <v>3000</v>
      </c>
      <c r="O76" s="56">
        <f t="shared" si="5"/>
        <v>10250</v>
      </c>
      <c r="P76" s="53">
        <f t="shared" si="6"/>
        <v>10000</v>
      </c>
      <c r="Q76" s="53">
        <f t="shared" si="2"/>
        <v>10000</v>
      </c>
      <c r="R76" s="53">
        <v>200</v>
      </c>
      <c r="S76" s="20"/>
    </row>
    <row r="77" spans="1:19" s="14" customFormat="1" ht="24.75" x14ac:dyDescent="0.25">
      <c r="A77" s="44">
        <v>74</v>
      </c>
      <c r="B77" s="49" t="s">
        <v>20</v>
      </c>
      <c r="C77" s="48" t="s">
        <v>14</v>
      </c>
      <c r="D77" s="46" t="s">
        <v>176</v>
      </c>
      <c r="E77" s="46" t="s">
        <v>116</v>
      </c>
      <c r="F77" s="46" t="s">
        <v>166</v>
      </c>
      <c r="G77" s="47" t="s">
        <v>74</v>
      </c>
      <c r="H77" s="51">
        <v>6297</v>
      </c>
      <c r="I77" s="50">
        <v>250</v>
      </c>
      <c r="J77" s="50">
        <v>375</v>
      </c>
      <c r="K77" s="50">
        <v>0</v>
      </c>
      <c r="L77" s="50">
        <v>0</v>
      </c>
      <c r="M77" s="50">
        <v>0</v>
      </c>
      <c r="N77" s="62">
        <v>1800</v>
      </c>
      <c r="O77" s="52">
        <f t="shared" si="5"/>
        <v>8722</v>
      </c>
      <c r="P77" s="54">
        <f t="shared" si="6"/>
        <v>8472</v>
      </c>
      <c r="Q77" s="54">
        <f>O77-250</f>
        <v>8472</v>
      </c>
      <c r="R77" s="53">
        <v>200</v>
      </c>
      <c r="S77" s="11"/>
    </row>
    <row r="78" spans="1:19" s="14" customFormat="1" ht="24.75" x14ac:dyDescent="0.25">
      <c r="A78" s="44">
        <v>75</v>
      </c>
      <c r="B78" s="49" t="s">
        <v>20</v>
      </c>
      <c r="C78" s="48" t="s">
        <v>14</v>
      </c>
      <c r="D78" s="46" t="s">
        <v>176</v>
      </c>
      <c r="E78" s="46" t="s">
        <v>91</v>
      </c>
      <c r="F78" s="46" t="s">
        <v>166</v>
      </c>
      <c r="G78" s="47" t="s">
        <v>74</v>
      </c>
      <c r="H78" s="51">
        <v>6297</v>
      </c>
      <c r="I78" s="50">
        <v>250</v>
      </c>
      <c r="J78" s="50">
        <v>375</v>
      </c>
      <c r="K78" s="50">
        <v>0</v>
      </c>
      <c r="L78" s="50">
        <v>0</v>
      </c>
      <c r="M78" s="50">
        <v>0</v>
      </c>
      <c r="N78" s="62">
        <v>1800</v>
      </c>
      <c r="O78" s="52">
        <f t="shared" si="5"/>
        <v>8722</v>
      </c>
      <c r="P78" s="54">
        <f t="shared" si="6"/>
        <v>8472</v>
      </c>
      <c r="Q78" s="54">
        <f>O78-250</f>
        <v>8472</v>
      </c>
      <c r="R78" s="53">
        <v>200</v>
      </c>
      <c r="S78" s="11"/>
    </row>
    <row r="79" spans="1:19" s="19" customFormat="1" x14ac:dyDescent="0.25">
      <c r="A79" s="58">
        <v>76</v>
      </c>
      <c r="B79" s="9" t="s">
        <v>65</v>
      </c>
      <c r="C79" s="28" t="s">
        <v>41</v>
      </c>
      <c r="D79" s="28" t="s">
        <v>119</v>
      </c>
      <c r="E79" s="20" t="s">
        <v>79</v>
      </c>
      <c r="F79" s="20" t="s">
        <v>66</v>
      </c>
      <c r="G79" s="13" t="s">
        <v>74</v>
      </c>
      <c r="H79" s="50">
        <v>7000</v>
      </c>
      <c r="I79" s="37">
        <v>250</v>
      </c>
      <c r="J79" s="37">
        <v>375</v>
      </c>
      <c r="K79" s="37">
        <v>0</v>
      </c>
      <c r="L79" s="37">
        <v>0</v>
      </c>
      <c r="M79" s="37">
        <v>0</v>
      </c>
      <c r="N79" s="37">
        <v>3000</v>
      </c>
      <c r="O79" s="56">
        <f t="shared" si="5"/>
        <v>10625</v>
      </c>
      <c r="P79" s="53">
        <f t="shared" si="6"/>
        <v>10375</v>
      </c>
      <c r="Q79" s="53">
        <f t="shared" si="2"/>
        <v>10375</v>
      </c>
      <c r="R79" s="53">
        <v>200</v>
      </c>
      <c r="S79" s="20"/>
    </row>
    <row r="80" spans="1:19" s="14" customFormat="1" ht="24.75" x14ac:dyDescent="0.25">
      <c r="A80" s="59">
        <v>77</v>
      </c>
      <c r="B80" s="49" t="s">
        <v>20</v>
      </c>
      <c r="C80" s="48" t="s">
        <v>14</v>
      </c>
      <c r="D80" s="46" t="s">
        <v>176</v>
      </c>
      <c r="E80" s="46" t="s">
        <v>89</v>
      </c>
      <c r="F80" s="46" t="s">
        <v>169</v>
      </c>
      <c r="G80" s="47" t="s">
        <v>74</v>
      </c>
      <c r="H80" s="51">
        <v>6297</v>
      </c>
      <c r="I80" s="50">
        <v>250</v>
      </c>
      <c r="J80" s="50">
        <v>375</v>
      </c>
      <c r="K80" s="50">
        <v>0</v>
      </c>
      <c r="L80" s="50">
        <v>0</v>
      </c>
      <c r="M80" s="50">
        <v>0</v>
      </c>
      <c r="N80" s="62">
        <v>1800</v>
      </c>
      <c r="O80" s="52">
        <f t="shared" si="5"/>
        <v>8722</v>
      </c>
      <c r="P80" s="54">
        <f t="shared" si="6"/>
        <v>8472</v>
      </c>
      <c r="Q80" s="54">
        <f>O80-250</f>
        <v>8472</v>
      </c>
      <c r="R80" s="53">
        <v>200</v>
      </c>
      <c r="S80" s="11"/>
    </row>
    <row r="81" spans="1:19" s="14" customFormat="1" ht="24.75" x14ac:dyDescent="0.25">
      <c r="A81" s="44">
        <v>78</v>
      </c>
      <c r="B81" s="49" t="s">
        <v>20</v>
      </c>
      <c r="C81" s="48" t="s">
        <v>14</v>
      </c>
      <c r="D81" s="46" t="s">
        <v>176</v>
      </c>
      <c r="E81" s="46" t="s">
        <v>91</v>
      </c>
      <c r="F81" s="46" t="s">
        <v>169</v>
      </c>
      <c r="G81" s="47" t="s">
        <v>74</v>
      </c>
      <c r="H81" s="51">
        <v>6297</v>
      </c>
      <c r="I81" s="50">
        <v>250</v>
      </c>
      <c r="J81" s="50">
        <v>375</v>
      </c>
      <c r="K81" s="50">
        <v>0</v>
      </c>
      <c r="L81" s="50">
        <v>0</v>
      </c>
      <c r="M81" s="50">
        <v>0</v>
      </c>
      <c r="N81" s="62">
        <v>1800</v>
      </c>
      <c r="O81" s="52">
        <f t="shared" si="5"/>
        <v>8722</v>
      </c>
      <c r="P81" s="54">
        <f t="shared" si="6"/>
        <v>8472</v>
      </c>
      <c r="Q81" s="54">
        <f>O81-250</f>
        <v>8472</v>
      </c>
      <c r="R81" s="53">
        <v>200</v>
      </c>
      <c r="S81" s="11"/>
    </row>
    <row r="82" spans="1:19" s="19" customFormat="1" x14ac:dyDescent="0.2">
      <c r="A82" s="15">
        <v>79</v>
      </c>
      <c r="B82" s="2" t="s">
        <v>67</v>
      </c>
      <c r="C82" s="22" t="s">
        <v>41</v>
      </c>
      <c r="D82" s="22" t="s">
        <v>119</v>
      </c>
      <c r="E82" s="20" t="s">
        <v>79</v>
      </c>
      <c r="F82" s="20" t="s">
        <v>68</v>
      </c>
      <c r="G82" s="13" t="s">
        <v>74</v>
      </c>
      <c r="H82" s="50">
        <v>7000</v>
      </c>
      <c r="I82" s="37">
        <v>250</v>
      </c>
      <c r="J82" s="37">
        <v>0</v>
      </c>
      <c r="K82" s="37">
        <v>0</v>
      </c>
      <c r="L82" s="37">
        <v>0</v>
      </c>
      <c r="M82" s="37">
        <v>0</v>
      </c>
      <c r="N82" s="43">
        <v>3000</v>
      </c>
      <c r="O82" s="56">
        <f t="shared" si="5"/>
        <v>10250</v>
      </c>
      <c r="P82" s="53">
        <f t="shared" si="6"/>
        <v>10000</v>
      </c>
      <c r="Q82" s="53">
        <f t="shared" si="2"/>
        <v>10000</v>
      </c>
      <c r="R82" s="53">
        <v>200</v>
      </c>
      <c r="S82" s="20"/>
    </row>
    <row r="83" spans="1:19" s="19" customFormat="1" ht="36" x14ac:dyDescent="0.25">
      <c r="A83" s="58">
        <v>80</v>
      </c>
      <c r="B83" s="6" t="s">
        <v>115</v>
      </c>
      <c r="C83" s="22" t="s">
        <v>14</v>
      </c>
      <c r="D83" s="22" t="s">
        <v>120</v>
      </c>
      <c r="E83" s="18" t="s">
        <v>92</v>
      </c>
      <c r="F83" s="20" t="s">
        <v>68</v>
      </c>
      <c r="G83" s="13" t="s">
        <v>74</v>
      </c>
      <c r="H83" s="50">
        <v>6297</v>
      </c>
      <c r="I83" s="37">
        <v>250</v>
      </c>
      <c r="J83" s="37">
        <v>375</v>
      </c>
      <c r="K83" s="37">
        <v>0</v>
      </c>
      <c r="L83" s="37">
        <v>0</v>
      </c>
      <c r="M83" s="37">
        <v>0</v>
      </c>
      <c r="N83" s="37">
        <v>1800</v>
      </c>
      <c r="O83" s="56">
        <f t="shared" si="5"/>
        <v>8722</v>
      </c>
      <c r="P83" s="53">
        <f t="shared" si="6"/>
        <v>8472</v>
      </c>
      <c r="Q83" s="53">
        <f t="shared" si="2"/>
        <v>8472</v>
      </c>
      <c r="R83" s="53">
        <v>200</v>
      </c>
      <c r="S83" s="20"/>
    </row>
    <row r="84" spans="1:19" s="14" customFormat="1" ht="24.75" x14ac:dyDescent="0.25">
      <c r="A84" s="59">
        <v>81</v>
      </c>
      <c r="B84" s="49" t="s">
        <v>20</v>
      </c>
      <c r="C84" s="48" t="s">
        <v>14</v>
      </c>
      <c r="D84" s="46" t="s">
        <v>176</v>
      </c>
      <c r="E84" s="46" t="s">
        <v>116</v>
      </c>
      <c r="F84" s="46" t="s">
        <v>171</v>
      </c>
      <c r="G84" s="47" t="s">
        <v>74</v>
      </c>
      <c r="H84" s="51">
        <v>6297</v>
      </c>
      <c r="I84" s="50">
        <v>250</v>
      </c>
      <c r="J84" s="50">
        <v>375</v>
      </c>
      <c r="K84" s="50">
        <v>0</v>
      </c>
      <c r="L84" s="50">
        <v>0</v>
      </c>
      <c r="M84" s="50">
        <v>0</v>
      </c>
      <c r="N84" s="62">
        <v>1800</v>
      </c>
      <c r="O84" s="52">
        <f t="shared" si="5"/>
        <v>8722</v>
      </c>
      <c r="P84" s="54">
        <f t="shared" si="6"/>
        <v>8472</v>
      </c>
      <c r="Q84" s="54">
        <f>O84-250</f>
        <v>8472</v>
      </c>
      <c r="R84" s="53">
        <v>200</v>
      </c>
      <c r="S84" s="11"/>
    </row>
    <row r="85" spans="1:19" s="19" customFormat="1" ht="24" x14ac:dyDescent="0.2">
      <c r="A85" s="15">
        <v>82</v>
      </c>
      <c r="B85" s="2" t="s">
        <v>69</v>
      </c>
      <c r="C85" s="29" t="s">
        <v>41</v>
      </c>
      <c r="D85" s="29" t="s">
        <v>119</v>
      </c>
      <c r="E85" s="20" t="s">
        <v>79</v>
      </c>
      <c r="F85" s="20" t="s">
        <v>71</v>
      </c>
      <c r="G85" s="13" t="s">
        <v>74</v>
      </c>
      <c r="H85" s="50">
        <v>7000</v>
      </c>
      <c r="I85" s="37">
        <v>250</v>
      </c>
      <c r="J85" s="37">
        <v>375</v>
      </c>
      <c r="K85" s="37">
        <v>0</v>
      </c>
      <c r="L85" s="37">
        <v>0</v>
      </c>
      <c r="M85" s="37">
        <v>0</v>
      </c>
      <c r="N85" s="37">
        <v>3000</v>
      </c>
      <c r="O85" s="56">
        <f t="shared" si="5"/>
        <v>10625</v>
      </c>
      <c r="P85" s="53">
        <f t="shared" si="6"/>
        <v>10375</v>
      </c>
      <c r="Q85" s="53">
        <f t="shared" si="2"/>
        <v>10375</v>
      </c>
      <c r="R85" s="53">
        <v>200</v>
      </c>
      <c r="S85" s="20"/>
    </row>
    <row r="86" spans="1:19" s="19" customFormat="1" ht="41.25" customHeight="1" x14ac:dyDescent="0.2">
      <c r="A86" s="15">
        <v>83</v>
      </c>
      <c r="B86" s="4" t="s">
        <v>70</v>
      </c>
      <c r="C86" s="22" t="s">
        <v>14</v>
      </c>
      <c r="D86" s="22" t="s">
        <v>120</v>
      </c>
      <c r="E86" s="18" t="s">
        <v>92</v>
      </c>
      <c r="F86" s="20" t="s">
        <v>71</v>
      </c>
      <c r="G86" s="13" t="s">
        <v>74</v>
      </c>
      <c r="H86" s="50">
        <v>6297</v>
      </c>
      <c r="I86" s="37">
        <v>250</v>
      </c>
      <c r="J86" s="37">
        <v>375</v>
      </c>
      <c r="K86" s="37">
        <v>0</v>
      </c>
      <c r="L86" s="37">
        <v>0</v>
      </c>
      <c r="M86" s="37">
        <v>0</v>
      </c>
      <c r="N86" s="37">
        <v>1800</v>
      </c>
      <c r="O86" s="56">
        <f t="shared" si="5"/>
        <v>8722</v>
      </c>
      <c r="P86" s="53">
        <f t="shared" si="6"/>
        <v>8472</v>
      </c>
      <c r="Q86" s="53">
        <f t="shared" si="2"/>
        <v>8472</v>
      </c>
      <c r="R86" s="53">
        <v>200</v>
      </c>
      <c r="S86" s="20"/>
    </row>
    <row r="87" spans="1:19" s="14" customFormat="1" ht="24.75" x14ac:dyDescent="0.25">
      <c r="A87" s="59">
        <v>84</v>
      </c>
      <c r="B87" s="49" t="s">
        <v>20</v>
      </c>
      <c r="C87" s="48" t="s">
        <v>14</v>
      </c>
      <c r="D87" s="46" t="s">
        <v>176</v>
      </c>
      <c r="E87" s="46" t="s">
        <v>116</v>
      </c>
      <c r="F87" s="46" t="s">
        <v>172</v>
      </c>
      <c r="G87" s="47" t="s">
        <v>74</v>
      </c>
      <c r="H87" s="51">
        <v>6297</v>
      </c>
      <c r="I87" s="50">
        <v>250</v>
      </c>
      <c r="J87" s="50">
        <v>375</v>
      </c>
      <c r="K87" s="50">
        <v>0</v>
      </c>
      <c r="L87" s="50">
        <v>0</v>
      </c>
      <c r="M87" s="50">
        <v>0</v>
      </c>
      <c r="N87" s="62">
        <v>1800</v>
      </c>
      <c r="O87" s="52">
        <f t="shared" si="5"/>
        <v>8722</v>
      </c>
      <c r="P87" s="54">
        <f t="shared" si="6"/>
        <v>8472</v>
      </c>
      <c r="Q87" s="54">
        <f>O87-250</f>
        <v>8472</v>
      </c>
      <c r="R87" s="53">
        <v>200</v>
      </c>
      <c r="S87" s="11"/>
    </row>
    <row r="88" spans="1:19" s="19" customFormat="1" ht="24" x14ac:dyDescent="0.25">
      <c r="A88" s="58">
        <v>85</v>
      </c>
      <c r="B88" s="10" t="s">
        <v>146</v>
      </c>
      <c r="C88" s="29" t="s">
        <v>41</v>
      </c>
      <c r="D88" s="29" t="s">
        <v>119</v>
      </c>
      <c r="E88" s="20" t="s">
        <v>79</v>
      </c>
      <c r="F88" s="20" t="s">
        <v>72</v>
      </c>
      <c r="G88" s="13" t="s">
        <v>74</v>
      </c>
      <c r="H88" s="50">
        <v>7000</v>
      </c>
      <c r="I88" s="37">
        <v>250</v>
      </c>
      <c r="J88" s="37">
        <v>0</v>
      </c>
      <c r="K88" s="37">
        <v>0</v>
      </c>
      <c r="L88" s="37">
        <v>0</v>
      </c>
      <c r="M88" s="37">
        <v>0</v>
      </c>
      <c r="N88" s="37">
        <v>3000</v>
      </c>
      <c r="O88" s="56">
        <f t="shared" si="5"/>
        <v>10250</v>
      </c>
      <c r="P88" s="53">
        <f t="shared" si="6"/>
        <v>10000</v>
      </c>
      <c r="Q88" s="53">
        <f t="shared" si="2"/>
        <v>10000</v>
      </c>
      <c r="R88" s="53">
        <v>200</v>
      </c>
      <c r="S88" s="20"/>
    </row>
    <row r="89" spans="1:19" s="14" customFormat="1" ht="24.75" x14ac:dyDescent="0.25">
      <c r="A89" s="44">
        <v>86</v>
      </c>
      <c r="B89" s="49" t="s">
        <v>20</v>
      </c>
      <c r="C89" s="48" t="s">
        <v>14</v>
      </c>
      <c r="D89" s="46" t="s">
        <v>176</v>
      </c>
      <c r="E89" s="46" t="s">
        <v>116</v>
      </c>
      <c r="F89" s="46" t="s">
        <v>162</v>
      </c>
      <c r="G89" s="47" t="s">
        <v>74</v>
      </c>
      <c r="H89" s="51">
        <v>6297</v>
      </c>
      <c r="I89" s="50">
        <v>250</v>
      </c>
      <c r="J89" s="50">
        <v>375</v>
      </c>
      <c r="K89" s="50">
        <v>0</v>
      </c>
      <c r="L89" s="50">
        <v>0</v>
      </c>
      <c r="M89" s="50">
        <v>0</v>
      </c>
      <c r="N89" s="62">
        <v>1800</v>
      </c>
      <c r="O89" s="52">
        <f t="shared" si="5"/>
        <v>8722</v>
      </c>
      <c r="P89" s="54">
        <f t="shared" si="6"/>
        <v>8472</v>
      </c>
      <c r="Q89" s="54">
        <f>O89-250</f>
        <v>8472</v>
      </c>
      <c r="R89" s="53">
        <v>200</v>
      </c>
      <c r="S89" s="11"/>
    </row>
    <row r="90" spans="1:19" s="14" customFormat="1" ht="24.75" x14ac:dyDescent="0.25">
      <c r="A90" s="44">
        <v>87</v>
      </c>
      <c r="B90" s="49" t="s">
        <v>20</v>
      </c>
      <c r="C90" s="48" t="s">
        <v>14</v>
      </c>
      <c r="D90" s="46" t="s">
        <v>176</v>
      </c>
      <c r="E90" s="46" t="s">
        <v>91</v>
      </c>
      <c r="F90" s="46" t="s">
        <v>162</v>
      </c>
      <c r="G90" s="47" t="s">
        <v>74</v>
      </c>
      <c r="H90" s="51">
        <v>6297</v>
      </c>
      <c r="I90" s="50">
        <v>250</v>
      </c>
      <c r="J90" s="50">
        <v>375</v>
      </c>
      <c r="K90" s="50">
        <v>0</v>
      </c>
      <c r="L90" s="50">
        <v>0</v>
      </c>
      <c r="M90" s="50">
        <v>0</v>
      </c>
      <c r="N90" s="62">
        <v>1800</v>
      </c>
      <c r="O90" s="52">
        <f t="shared" si="5"/>
        <v>8722</v>
      </c>
      <c r="P90" s="54">
        <f t="shared" si="6"/>
        <v>8472</v>
      </c>
      <c r="Q90" s="54">
        <f>O90-250</f>
        <v>8472</v>
      </c>
      <c r="R90" s="53">
        <v>200</v>
      </c>
      <c r="S90" s="11"/>
    </row>
    <row r="91" spans="1:19" s="19" customFormat="1" x14ac:dyDescent="0.25">
      <c r="A91" s="30"/>
      <c r="B91" s="31" t="s">
        <v>78</v>
      </c>
      <c r="C91" s="31"/>
      <c r="D91" s="31"/>
      <c r="E91" s="31"/>
      <c r="F91" s="31"/>
      <c r="G91" s="40"/>
      <c r="H91" s="33">
        <f t="shared" ref="H91:P91" si="7">SUM(H4:H90)</f>
        <v>445902</v>
      </c>
      <c r="I91" s="33">
        <f t="shared" si="7"/>
        <v>21750</v>
      </c>
      <c r="J91" s="33">
        <f t="shared" si="7"/>
        <v>18375</v>
      </c>
      <c r="K91" s="33">
        <f t="shared" si="7"/>
        <v>23500</v>
      </c>
      <c r="L91" s="33">
        <f t="shared" si="7"/>
        <v>70</v>
      </c>
      <c r="M91" s="33">
        <f t="shared" si="7"/>
        <v>6650</v>
      </c>
      <c r="N91" s="33">
        <f t="shared" si="7"/>
        <v>168200</v>
      </c>
      <c r="O91" s="33">
        <f t="shared" si="7"/>
        <v>684447</v>
      </c>
      <c r="P91" s="33">
        <f t="shared" si="7"/>
        <v>662697</v>
      </c>
      <c r="Q91" s="33">
        <f>SUM(Q4:Q90)</f>
        <v>662697</v>
      </c>
      <c r="R91" s="34">
        <f>SUM(R4:R90)</f>
        <v>17400</v>
      </c>
      <c r="S91" s="42">
        <f>SUM(O91:R91)</f>
        <v>2027241</v>
      </c>
    </row>
    <row r="92" spans="1:19" x14ac:dyDescent="0.25">
      <c r="H92" s="64">
        <f t="shared" ref="H92:O92" si="8">H91*12</f>
        <v>5350824</v>
      </c>
      <c r="I92" s="64">
        <f t="shared" si="8"/>
        <v>261000</v>
      </c>
      <c r="J92" s="64">
        <f t="shared" si="8"/>
        <v>220500</v>
      </c>
      <c r="K92" s="87">
        <f t="shared" si="8"/>
        <v>282000</v>
      </c>
      <c r="L92" s="87">
        <f t="shared" si="8"/>
        <v>840</v>
      </c>
      <c r="M92" s="87">
        <f t="shared" si="8"/>
        <v>79800</v>
      </c>
      <c r="N92" s="87">
        <f t="shared" si="8"/>
        <v>2018400</v>
      </c>
      <c r="O92" s="63">
        <f t="shared" si="8"/>
        <v>8213364</v>
      </c>
      <c r="P92" s="64">
        <f>P91</f>
        <v>662697</v>
      </c>
      <c r="Q92" s="64">
        <f>Q91</f>
        <v>662697</v>
      </c>
      <c r="R92" s="64">
        <f>R91</f>
        <v>17400</v>
      </c>
      <c r="S92" s="65">
        <f>O92+P92+Q92+R92</f>
        <v>9556158</v>
      </c>
    </row>
    <row r="94" spans="1:19" x14ac:dyDescent="0.25">
      <c r="S94" s="65"/>
    </row>
    <row r="95" spans="1:19" x14ac:dyDescent="0.25">
      <c r="N95" s="64"/>
    </row>
    <row r="123" spans="7:18" s="19" customFormat="1" x14ac:dyDescent="0.25">
      <c r="G123" s="41"/>
      <c r="H123" s="35"/>
      <c r="I123" s="35"/>
      <c r="J123" s="35"/>
      <c r="K123" s="35"/>
      <c r="L123" s="35"/>
      <c r="M123" s="35"/>
      <c r="N123" s="35"/>
      <c r="O123" s="57"/>
      <c r="P123" s="35"/>
      <c r="Q123" s="35"/>
      <c r="R123" s="35"/>
    </row>
    <row r="124" spans="7:18" s="19" customFormat="1" x14ac:dyDescent="0.25">
      <c r="G124" s="41"/>
      <c r="H124" s="35"/>
      <c r="I124" s="35"/>
      <c r="J124" s="35"/>
      <c r="K124" s="35"/>
      <c r="L124" s="35"/>
      <c r="M124" s="35"/>
      <c r="N124" s="35"/>
      <c r="O124" s="57"/>
      <c r="P124" s="35"/>
      <c r="Q124" s="35"/>
      <c r="R124" s="35"/>
    </row>
    <row r="125" spans="7:18" s="19" customFormat="1" x14ac:dyDescent="0.25">
      <c r="G125" s="41"/>
      <c r="H125" s="35"/>
      <c r="I125" s="35"/>
      <c r="J125" s="35"/>
      <c r="K125" s="35"/>
      <c r="L125" s="35"/>
      <c r="M125" s="35"/>
      <c r="N125" s="35"/>
      <c r="O125" s="57"/>
      <c r="P125" s="35"/>
      <c r="Q125" s="35"/>
      <c r="R125" s="35"/>
    </row>
    <row r="126" spans="7:18" s="19" customFormat="1" x14ac:dyDescent="0.25">
      <c r="G126" s="41"/>
      <c r="H126" s="35"/>
      <c r="I126" s="35"/>
      <c r="J126" s="35"/>
      <c r="K126" s="35"/>
      <c r="L126" s="35"/>
      <c r="M126" s="35"/>
      <c r="N126" s="35"/>
      <c r="O126" s="57"/>
      <c r="P126" s="35"/>
      <c r="Q126" s="35"/>
      <c r="R126" s="35"/>
    </row>
    <row r="127" spans="7:18" s="19" customFormat="1" x14ac:dyDescent="0.25">
      <c r="G127" s="41"/>
      <c r="H127" s="35"/>
      <c r="I127" s="35"/>
      <c r="J127" s="35"/>
      <c r="K127" s="35"/>
      <c r="L127" s="35"/>
      <c r="M127" s="35"/>
      <c r="N127" s="35"/>
      <c r="O127" s="57"/>
      <c r="P127" s="35"/>
      <c r="Q127" s="35"/>
      <c r="R127" s="35"/>
    </row>
    <row r="128" spans="7:18" s="19" customFormat="1" x14ac:dyDescent="0.25">
      <c r="G128" s="41"/>
      <c r="H128" s="35"/>
      <c r="I128" s="35"/>
      <c r="J128" s="35"/>
      <c r="K128" s="35"/>
      <c r="L128" s="35"/>
      <c r="M128" s="35"/>
      <c r="N128" s="35"/>
      <c r="O128" s="57"/>
      <c r="P128" s="35"/>
      <c r="Q128" s="35"/>
      <c r="R128" s="35"/>
    </row>
    <row r="129" spans="7:18" s="19" customFormat="1" x14ac:dyDescent="0.25">
      <c r="G129" s="41"/>
      <c r="H129" s="35"/>
      <c r="I129" s="35"/>
      <c r="J129" s="35"/>
      <c r="K129" s="35"/>
      <c r="L129" s="35"/>
      <c r="M129" s="35"/>
      <c r="N129" s="35"/>
      <c r="O129" s="57"/>
      <c r="P129" s="35"/>
      <c r="Q129" s="35"/>
      <c r="R129" s="35"/>
    </row>
    <row r="130" spans="7:18" s="19" customFormat="1" x14ac:dyDescent="0.25">
      <c r="G130" s="41"/>
      <c r="H130" s="35"/>
      <c r="I130" s="35"/>
      <c r="J130" s="35"/>
      <c r="K130" s="35"/>
      <c r="L130" s="35"/>
      <c r="M130" s="35"/>
      <c r="N130" s="35"/>
      <c r="O130" s="57"/>
      <c r="P130" s="35"/>
      <c r="Q130" s="35"/>
      <c r="R130" s="35"/>
    </row>
    <row r="131" spans="7:18" s="19" customFormat="1" x14ac:dyDescent="0.25">
      <c r="G131" s="41"/>
      <c r="H131" s="35"/>
      <c r="I131" s="35"/>
      <c r="J131" s="35"/>
      <c r="K131" s="35"/>
      <c r="L131" s="35"/>
      <c r="M131" s="35"/>
      <c r="N131" s="35"/>
      <c r="O131" s="57"/>
      <c r="P131" s="35"/>
      <c r="Q131" s="35"/>
      <c r="R131" s="35"/>
    </row>
    <row r="132" spans="7:18" s="19" customFormat="1" x14ac:dyDescent="0.25">
      <c r="G132" s="41"/>
      <c r="H132" s="35"/>
      <c r="I132" s="35"/>
      <c r="J132" s="35"/>
      <c r="K132" s="35"/>
      <c r="L132" s="35"/>
      <c r="M132" s="35"/>
      <c r="N132" s="35"/>
      <c r="O132" s="57"/>
      <c r="P132" s="35"/>
      <c r="Q132" s="35"/>
      <c r="R132" s="35"/>
    </row>
    <row r="133" spans="7:18" s="19" customFormat="1" x14ac:dyDescent="0.25">
      <c r="G133" s="41"/>
      <c r="H133" s="35"/>
      <c r="I133" s="35"/>
      <c r="J133" s="35"/>
      <c r="K133" s="35"/>
      <c r="L133" s="35"/>
      <c r="M133" s="35"/>
      <c r="N133" s="35"/>
      <c r="O133" s="57"/>
      <c r="P133" s="35"/>
      <c r="Q133" s="35"/>
      <c r="R133" s="35"/>
    </row>
    <row r="134" spans="7:18" s="19" customFormat="1" x14ac:dyDescent="0.25">
      <c r="G134" s="41"/>
      <c r="H134" s="35"/>
      <c r="I134" s="35"/>
      <c r="J134" s="35"/>
      <c r="K134" s="35"/>
      <c r="L134" s="35"/>
      <c r="M134" s="35"/>
      <c r="N134" s="35"/>
      <c r="O134" s="57"/>
      <c r="P134" s="35"/>
      <c r="Q134" s="35"/>
      <c r="R134" s="35"/>
    </row>
    <row r="135" spans="7:18" s="19" customFormat="1" x14ac:dyDescent="0.25">
      <c r="G135" s="41"/>
      <c r="H135" s="35"/>
      <c r="I135" s="35"/>
      <c r="J135" s="35"/>
      <c r="K135" s="35"/>
      <c r="L135" s="35"/>
      <c r="M135" s="35"/>
      <c r="N135" s="35"/>
      <c r="O135" s="57"/>
      <c r="P135" s="35"/>
      <c r="Q135" s="35"/>
      <c r="R135" s="35"/>
    </row>
    <row r="136" spans="7:18" s="19" customFormat="1" x14ac:dyDescent="0.25">
      <c r="G136" s="41"/>
      <c r="H136" s="35"/>
      <c r="I136" s="35"/>
      <c r="J136" s="35"/>
      <c r="K136" s="35"/>
      <c r="L136" s="35"/>
      <c r="M136" s="35"/>
      <c r="N136" s="35"/>
      <c r="O136" s="57"/>
      <c r="P136" s="35"/>
      <c r="Q136" s="35"/>
      <c r="R136" s="35"/>
    </row>
    <row r="137" spans="7:18" s="19" customFormat="1" x14ac:dyDescent="0.25">
      <c r="G137" s="41"/>
      <c r="H137" s="35"/>
      <c r="I137" s="35"/>
      <c r="J137" s="35"/>
      <c r="K137" s="35"/>
      <c r="L137" s="35"/>
      <c r="M137" s="35"/>
      <c r="N137" s="35"/>
      <c r="O137" s="57"/>
      <c r="P137" s="35"/>
      <c r="Q137" s="35"/>
      <c r="R137" s="35"/>
    </row>
    <row r="138" spans="7:18" s="19" customFormat="1" x14ac:dyDescent="0.25">
      <c r="G138" s="41"/>
      <c r="H138" s="35"/>
      <c r="I138" s="35"/>
      <c r="J138" s="35"/>
      <c r="K138" s="35"/>
      <c r="L138" s="35"/>
      <c r="M138" s="35"/>
      <c r="N138" s="35"/>
      <c r="O138" s="57"/>
      <c r="P138" s="35"/>
      <c r="Q138" s="35"/>
      <c r="R138" s="35"/>
    </row>
    <row r="139" spans="7:18" s="19" customFormat="1" x14ac:dyDescent="0.25">
      <c r="G139" s="41"/>
      <c r="H139" s="35"/>
      <c r="I139" s="35"/>
      <c r="J139" s="35"/>
      <c r="K139" s="35"/>
      <c r="L139" s="35"/>
      <c r="M139" s="35"/>
      <c r="N139" s="35"/>
      <c r="O139" s="57"/>
      <c r="P139" s="35"/>
      <c r="Q139" s="35"/>
      <c r="R139" s="35"/>
    </row>
    <row r="140" spans="7:18" s="19" customFormat="1" x14ac:dyDescent="0.25">
      <c r="G140" s="41"/>
      <c r="H140" s="35"/>
      <c r="I140" s="35"/>
      <c r="J140" s="35"/>
      <c r="K140" s="35"/>
      <c r="L140" s="35"/>
      <c r="M140" s="35"/>
      <c r="N140" s="35"/>
      <c r="O140" s="57"/>
      <c r="P140" s="35"/>
      <c r="Q140" s="35"/>
      <c r="R140" s="35"/>
    </row>
    <row r="141" spans="7:18" s="19" customFormat="1" x14ac:dyDescent="0.25">
      <c r="G141" s="41"/>
      <c r="H141" s="35"/>
      <c r="I141" s="35"/>
      <c r="J141" s="35"/>
      <c r="K141" s="35"/>
      <c r="L141" s="35"/>
      <c r="M141" s="35"/>
      <c r="N141" s="35"/>
      <c r="O141" s="57"/>
      <c r="P141" s="35"/>
      <c r="Q141" s="35"/>
      <c r="R141" s="35"/>
    </row>
    <row r="142" spans="7:18" s="19" customFormat="1" x14ac:dyDescent="0.25">
      <c r="G142" s="41"/>
      <c r="H142" s="35"/>
      <c r="I142" s="35"/>
      <c r="J142" s="35"/>
      <c r="K142" s="35"/>
      <c r="L142" s="35"/>
      <c r="M142" s="35"/>
      <c r="N142" s="35"/>
      <c r="O142" s="57"/>
      <c r="P142" s="35"/>
      <c r="Q142" s="35"/>
      <c r="R142" s="35"/>
    </row>
    <row r="143" spans="7:18" s="19" customFormat="1" x14ac:dyDescent="0.25">
      <c r="G143" s="41"/>
      <c r="H143" s="35"/>
      <c r="I143" s="35"/>
      <c r="J143" s="35"/>
      <c r="K143" s="35"/>
      <c r="L143" s="35"/>
      <c r="M143" s="35"/>
      <c r="N143" s="35"/>
      <c r="O143" s="57"/>
      <c r="P143" s="35"/>
      <c r="Q143" s="35"/>
      <c r="R143" s="35"/>
    </row>
    <row r="144" spans="7:18" s="19" customFormat="1" x14ac:dyDescent="0.25">
      <c r="G144" s="41"/>
      <c r="H144" s="35"/>
      <c r="I144" s="35"/>
      <c r="J144" s="35"/>
      <c r="K144" s="35"/>
      <c r="L144" s="35"/>
      <c r="M144" s="35"/>
      <c r="N144" s="35"/>
      <c r="O144" s="57"/>
      <c r="P144" s="35"/>
      <c r="Q144" s="35"/>
      <c r="R144" s="35"/>
    </row>
    <row r="145" spans="7:18" s="19" customFormat="1" x14ac:dyDescent="0.25">
      <c r="G145" s="41"/>
      <c r="H145" s="35"/>
      <c r="I145" s="35"/>
      <c r="J145" s="35"/>
      <c r="K145" s="35"/>
      <c r="L145" s="35"/>
      <c r="M145" s="35"/>
      <c r="N145" s="35"/>
      <c r="O145" s="57"/>
      <c r="P145" s="35"/>
      <c r="Q145" s="35"/>
      <c r="R145" s="35"/>
    </row>
    <row r="146" spans="7:18" s="19" customFormat="1" x14ac:dyDescent="0.25">
      <c r="G146" s="41"/>
      <c r="H146" s="35"/>
      <c r="I146" s="35"/>
      <c r="J146" s="35"/>
      <c r="K146" s="35"/>
      <c r="L146" s="35"/>
      <c r="M146" s="35"/>
      <c r="N146" s="35"/>
      <c r="O146" s="57"/>
      <c r="P146" s="35"/>
      <c r="Q146" s="35"/>
      <c r="R146" s="35"/>
    </row>
    <row r="147" spans="7:18" s="19" customFormat="1" x14ac:dyDescent="0.25">
      <c r="G147" s="41"/>
      <c r="H147" s="35"/>
      <c r="I147" s="35"/>
      <c r="J147" s="35"/>
      <c r="K147" s="35"/>
      <c r="L147" s="35"/>
      <c r="M147" s="35"/>
      <c r="N147" s="35"/>
      <c r="O147" s="57"/>
      <c r="P147" s="35"/>
      <c r="Q147" s="35"/>
      <c r="R147" s="35"/>
    </row>
    <row r="148" spans="7:18" s="19" customFormat="1" x14ac:dyDescent="0.25">
      <c r="G148" s="41"/>
      <c r="H148" s="35"/>
      <c r="I148" s="35"/>
      <c r="J148" s="35"/>
      <c r="K148" s="35"/>
      <c r="L148" s="35"/>
      <c r="M148" s="35"/>
      <c r="N148" s="35"/>
      <c r="O148" s="57"/>
      <c r="P148" s="35"/>
      <c r="Q148" s="35"/>
      <c r="R148" s="35"/>
    </row>
    <row r="149" spans="7:18" s="19" customFormat="1" x14ac:dyDescent="0.25">
      <c r="G149" s="41"/>
      <c r="H149" s="35"/>
      <c r="I149" s="35"/>
      <c r="J149" s="35"/>
      <c r="K149" s="35"/>
      <c r="L149" s="35"/>
      <c r="M149" s="35"/>
      <c r="N149" s="35"/>
      <c r="O149" s="57"/>
      <c r="P149" s="35"/>
      <c r="Q149" s="35"/>
      <c r="R149" s="35"/>
    </row>
    <row r="150" spans="7:18" s="19" customFormat="1" x14ac:dyDescent="0.25">
      <c r="G150" s="41"/>
      <c r="H150" s="35"/>
      <c r="I150" s="35"/>
      <c r="J150" s="35"/>
      <c r="K150" s="35"/>
      <c r="L150" s="35"/>
      <c r="M150" s="35"/>
      <c r="N150" s="35"/>
      <c r="O150" s="57"/>
      <c r="P150" s="35"/>
      <c r="Q150" s="35"/>
      <c r="R150" s="35"/>
    </row>
    <row r="151" spans="7:18" s="19" customFormat="1" x14ac:dyDescent="0.25">
      <c r="G151" s="41"/>
      <c r="H151" s="35"/>
      <c r="I151" s="35"/>
      <c r="J151" s="35"/>
      <c r="K151" s="35"/>
      <c r="L151" s="35"/>
      <c r="M151" s="35"/>
      <c r="N151" s="35"/>
      <c r="O151" s="57"/>
      <c r="P151" s="35"/>
      <c r="Q151" s="35"/>
      <c r="R151" s="35"/>
    </row>
    <row r="152" spans="7:18" s="19" customFormat="1" x14ac:dyDescent="0.25">
      <c r="G152" s="41"/>
      <c r="H152" s="35"/>
      <c r="I152" s="35"/>
      <c r="J152" s="35"/>
      <c r="K152" s="35"/>
      <c r="L152" s="35"/>
      <c r="M152" s="35"/>
      <c r="N152" s="35"/>
      <c r="O152" s="57"/>
      <c r="P152" s="35"/>
      <c r="Q152" s="35"/>
      <c r="R152" s="35"/>
    </row>
    <row r="153" spans="7:18" s="19" customFormat="1" x14ac:dyDescent="0.25">
      <c r="G153" s="41"/>
      <c r="H153" s="35"/>
      <c r="I153" s="35"/>
      <c r="J153" s="35"/>
      <c r="K153" s="35"/>
      <c r="L153" s="35"/>
      <c r="M153" s="35"/>
      <c r="N153" s="35"/>
      <c r="O153" s="57"/>
      <c r="P153" s="35"/>
      <c r="Q153" s="35"/>
      <c r="R153" s="35"/>
    </row>
    <row r="154" spans="7:18" s="19" customFormat="1" x14ac:dyDescent="0.25">
      <c r="G154" s="41"/>
      <c r="H154" s="35"/>
      <c r="I154" s="35"/>
      <c r="J154" s="35"/>
      <c r="K154" s="35"/>
      <c r="L154" s="35"/>
      <c r="M154" s="35"/>
      <c r="N154" s="35"/>
      <c r="O154" s="57"/>
      <c r="P154" s="35"/>
      <c r="Q154" s="35"/>
      <c r="R154" s="35"/>
    </row>
    <row r="155" spans="7:18" s="19" customFormat="1" x14ac:dyDescent="0.25">
      <c r="G155" s="41"/>
      <c r="H155" s="35"/>
      <c r="I155" s="35"/>
      <c r="J155" s="35"/>
      <c r="K155" s="35"/>
      <c r="L155" s="35"/>
      <c r="M155" s="35"/>
      <c r="N155" s="35"/>
      <c r="O155" s="57"/>
      <c r="P155" s="35"/>
      <c r="Q155" s="35"/>
      <c r="R155" s="35"/>
    </row>
    <row r="156" spans="7:18" s="19" customFormat="1" x14ac:dyDescent="0.25">
      <c r="G156" s="41"/>
      <c r="H156" s="35"/>
      <c r="I156" s="35"/>
      <c r="J156" s="35"/>
      <c r="K156" s="35"/>
      <c r="L156" s="35"/>
      <c r="M156" s="35"/>
      <c r="N156" s="35"/>
      <c r="O156" s="57"/>
      <c r="P156" s="35"/>
      <c r="Q156" s="35"/>
      <c r="R156" s="35"/>
    </row>
    <row r="157" spans="7:18" s="19" customFormat="1" x14ac:dyDescent="0.25">
      <c r="G157" s="41"/>
      <c r="H157" s="35"/>
      <c r="I157" s="35"/>
      <c r="J157" s="35"/>
      <c r="K157" s="35"/>
      <c r="L157" s="35"/>
      <c r="M157" s="35"/>
      <c r="N157" s="35"/>
      <c r="O157" s="57"/>
      <c r="P157" s="35"/>
      <c r="Q157" s="35"/>
      <c r="R157" s="35"/>
    </row>
    <row r="158" spans="7:18" s="19" customFormat="1" x14ac:dyDescent="0.25">
      <c r="G158" s="41"/>
      <c r="H158" s="35"/>
      <c r="I158" s="35"/>
      <c r="J158" s="35"/>
      <c r="K158" s="35"/>
      <c r="L158" s="35"/>
      <c r="M158" s="35"/>
      <c r="N158" s="35"/>
      <c r="O158" s="57"/>
      <c r="P158" s="35"/>
      <c r="Q158" s="35"/>
      <c r="R158" s="35"/>
    </row>
    <row r="159" spans="7:18" s="19" customFormat="1" x14ac:dyDescent="0.25">
      <c r="G159" s="41"/>
      <c r="H159" s="35"/>
      <c r="I159" s="35"/>
      <c r="J159" s="35"/>
      <c r="K159" s="35"/>
      <c r="L159" s="35"/>
      <c r="M159" s="35"/>
      <c r="N159" s="35"/>
      <c r="O159" s="57"/>
      <c r="P159" s="35"/>
      <c r="Q159" s="35"/>
      <c r="R159" s="35"/>
    </row>
    <row r="160" spans="7:18" s="19" customFormat="1" x14ac:dyDescent="0.25">
      <c r="G160" s="41"/>
      <c r="H160" s="35"/>
      <c r="I160" s="35"/>
      <c r="J160" s="35"/>
      <c r="K160" s="35"/>
      <c r="L160" s="35"/>
      <c r="M160" s="35"/>
      <c r="N160" s="35"/>
      <c r="O160" s="57"/>
      <c r="P160" s="35"/>
      <c r="Q160" s="35"/>
      <c r="R160" s="35"/>
    </row>
    <row r="161" spans="7:18" s="19" customFormat="1" x14ac:dyDescent="0.25">
      <c r="G161" s="41"/>
      <c r="H161" s="35"/>
      <c r="I161" s="35"/>
      <c r="J161" s="35"/>
      <c r="K161" s="35"/>
      <c r="L161" s="35"/>
      <c r="M161" s="35"/>
      <c r="N161" s="35"/>
      <c r="O161" s="57"/>
      <c r="P161" s="35"/>
      <c r="Q161" s="35"/>
      <c r="R161" s="35"/>
    </row>
    <row r="162" spans="7:18" s="19" customFormat="1" x14ac:dyDescent="0.25">
      <c r="G162" s="41"/>
      <c r="H162" s="35"/>
      <c r="I162" s="35"/>
      <c r="J162" s="35"/>
      <c r="K162" s="35"/>
      <c r="L162" s="35"/>
      <c r="M162" s="35"/>
      <c r="N162" s="35"/>
      <c r="O162" s="57"/>
      <c r="P162" s="35"/>
      <c r="Q162" s="35"/>
      <c r="R162" s="35"/>
    </row>
    <row r="163" spans="7:18" s="19" customFormat="1" x14ac:dyDescent="0.25">
      <c r="G163" s="41"/>
      <c r="H163" s="35"/>
      <c r="I163" s="35"/>
      <c r="J163" s="35"/>
      <c r="K163" s="35"/>
      <c r="L163" s="35"/>
      <c r="M163" s="35"/>
      <c r="N163" s="35"/>
      <c r="O163" s="57"/>
      <c r="P163" s="35"/>
      <c r="Q163" s="35"/>
      <c r="R163" s="35"/>
    </row>
    <row r="164" spans="7:18" s="19" customFormat="1" x14ac:dyDescent="0.25">
      <c r="G164" s="41"/>
      <c r="H164" s="35"/>
      <c r="I164" s="35"/>
      <c r="J164" s="35"/>
      <c r="K164" s="35"/>
      <c r="L164" s="35"/>
      <c r="M164" s="35"/>
      <c r="N164" s="35"/>
      <c r="O164" s="57"/>
      <c r="P164" s="35"/>
      <c r="Q164" s="35"/>
      <c r="R164" s="35"/>
    </row>
    <row r="165" spans="7:18" s="19" customFormat="1" x14ac:dyDescent="0.25">
      <c r="G165" s="41"/>
      <c r="H165" s="35"/>
      <c r="I165" s="35"/>
      <c r="J165" s="35"/>
      <c r="K165" s="35"/>
      <c r="L165" s="35"/>
      <c r="M165" s="35"/>
      <c r="N165" s="35"/>
      <c r="O165" s="57"/>
      <c r="P165" s="35"/>
      <c r="Q165" s="35"/>
      <c r="R165" s="35"/>
    </row>
    <row r="166" spans="7:18" s="19" customFormat="1" x14ac:dyDescent="0.25">
      <c r="G166" s="41"/>
      <c r="H166" s="35"/>
      <c r="I166" s="35"/>
      <c r="J166" s="35"/>
      <c r="K166" s="35"/>
      <c r="L166" s="35"/>
      <c r="M166" s="35"/>
      <c r="N166" s="35"/>
      <c r="O166" s="57"/>
      <c r="P166" s="35"/>
      <c r="Q166" s="35"/>
      <c r="R166" s="35"/>
    </row>
    <row r="167" spans="7:18" s="19" customFormat="1" x14ac:dyDescent="0.25">
      <c r="G167" s="41"/>
      <c r="H167" s="35"/>
      <c r="I167" s="35"/>
      <c r="J167" s="35"/>
      <c r="K167" s="35"/>
      <c r="L167" s="35"/>
      <c r="M167" s="35"/>
      <c r="N167" s="35"/>
      <c r="O167" s="57"/>
      <c r="P167" s="35"/>
      <c r="Q167" s="35"/>
      <c r="R167" s="35"/>
    </row>
    <row r="168" spans="7:18" s="19" customFormat="1" x14ac:dyDescent="0.25">
      <c r="G168" s="41"/>
      <c r="H168" s="35"/>
      <c r="I168" s="35"/>
      <c r="J168" s="35"/>
      <c r="K168" s="35"/>
      <c r="L168" s="35"/>
      <c r="M168" s="35"/>
      <c r="N168" s="35"/>
      <c r="O168" s="57"/>
      <c r="P168" s="35"/>
      <c r="Q168" s="35"/>
      <c r="R168" s="35"/>
    </row>
    <row r="169" spans="7:18" s="19" customFormat="1" x14ac:dyDescent="0.25">
      <c r="G169" s="41"/>
      <c r="H169" s="35"/>
      <c r="I169" s="35"/>
      <c r="J169" s="35"/>
      <c r="K169" s="35"/>
      <c r="L169" s="35"/>
      <c r="M169" s="35"/>
      <c r="N169" s="35"/>
      <c r="O169" s="57"/>
      <c r="P169" s="35"/>
      <c r="Q169" s="35"/>
      <c r="R169" s="35"/>
    </row>
    <row r="170" spans="7:18" s="19" customFormat="1" x14ac:dyDescent="0.25">
      <c r="G170" s="41"/>
      <c r="H170" s="35"/>
      <c r="I170" s="35"/>
      <c r="J170" s="35"/>
      <c r="K170" s="35"/>
      <c r="L170" s="35"/>
      <c r="M170" s="35"/>
      <c r="N170" s="35"/>
      <c r="O170" s="57"/>
      <c r="P170" s="35"/>
      <c r="Q170" s="35"/>
      <c r="R170" s="35"/>
    </row>
    <row r="171" spans="7:18" s="19" customFormat="1" x14ac:dyDescent="0.25">
      <c r="G171" s="41"/>
      <c r="H171" s="35"/>
      <c r="I171" s="35"/>
      <c r="J171" s="35"/>
      <c r="K171" s="35"/>
      <c r="L171" s="35"/>
      <c r="M171" s="35"/>
      <c r="N171" s="35"/>
      <c r="O171" s="57"/>
      <c r="P171" s="35"/>
      <c r="Q171" s="35"/>
      <c r="R171" s="35"/>
    </row>
    <row r="172" spans="7:18" s="19" customFormat="1" x14ac:dyDescent="0.25">
      <c r="G172" s="41"/>
      <c r="H172" s="35"/>
      <c r="I172" s="35"/>
      <c r="J172" s="35"/>
      <c r="K172" s="35"/>
      <c r="L172" s="35"/>
      <c r="M172" s="35"/>
      <c r="N172" s="35"/>
      <c r="O172" s="57"/>
      <c r="P172" s="35"/>
      <c r="Q172" s="35"/>
      <c r="R172" s="35"/>
    </row>
    <row r="173" spans="7:18" s="19" customFormat="1" x14ac:dyDescent="0.25">
      <c r="G173" s="41"/>
      <c r="H173" s="35"/>
      <c r="I173" s="35"/>
      <c r="J173" s="35"/>
      <c r="K173" s="35"/>
      <c r="L173" s="35"/>
      <c r="M173" s="35"/>
      <c r="N173" s="35"/>
      <c r="O173" s="57"/>
      <c r="P173" s="35"/>
      <c r="Q173" s="35"/>
      <c r="R173" s="35"/>
    </row>
    <row r="174" spans="7:18" s="19" customFormat="1" x14ac:dyDescent="0.25">
      <c r="G174" s="41"/>
      <c r="H174" s="35"/>
      <c r="I174" s="35"/>
      <c r="J174" s="35"/>
      <c r="K174" s="35"/>
      <c r="L174" s="35"/>
      <c r="M174" s="35"/>
      <c r="N174" s="35"/>
      <c r="O174" s="57"/>
      <c r="P174" s="35"/>
      <c r="Q174" s="35"/>
      <c r="R174" s="35"/>
    </row>
    <row r="175" spans="7:18" s="19" customFormat="1" x14ac:dyDescent="0.25">
      <c r="G175" s="41"/>
      <c r="H175" s="35"/>
      <c r="I175" s="35"/>
      <c r="J175" s="35"/>
      <c r="K175" s="35"/>
      <c r="L175" s="35"/>
      <c r="M175" s="35"/>
      <c r="N175" s="35"/>
      <c r="O175" s="57"/>
      <c r="P175" s="35"/>
      <c r="Q175" s="35"/>
      <c r="R175" s="35"/>
    </row>
    <row r="176" spans="7:18" s="19" customFormat="1" x14ac:dyDescent="0.25">
      <c r="G176" s="41"/>
      <c r="H176" s="35"/>
      <c r="I176" s="35"/>
      <c r="J176" s="35"/>
      <c r="K176" s="35"/>
      <c r="L176" s="35"/>
      <c r="M176" s="35"/>
      <c r="N176" s="35"/>
      <c r="O176" s="57"/>
      <c r="P176" s="35"/>
      <c r="Q176" s="35"/>
      <c r="R176" s="35"/>
    </row>
    <row r="177" spans="7:18" s="19" customFormat="1" x14ac:dyDescent="0.25">
      <c r="G177" s="41"/>
      <c r="H177" s="35"/>
      <c r="I177" s="35"/>
      <c r="J177" s="35"/>
      <c r="K177" s="35"/>
      <c r="L177" s="35"/>
      <c r="M177" s="35"/>
      <c r="N177" s="35"/>
      <c r="O177" s="57"/>
      <c r="P177" s="35"/>
      <c r="Q177" s="35"/>
      <c r="R177" s="35"/>
    </row>
    <row r="178" spans="7:18" s="19" customFormat="1" x14ac:dyDescent="0.25">
      <c r="G178" s="41"/>
      <c r="H178" s="35"/>
      <c r="I178" s="35"/>
      <c r="J178" s="35"/>
      <c r="K178" s="35"/>
      <c r="L178" s="35"/>
      <c r="M178" s="35"/>
      <c r="N178" s="35"/>
      <c r="O178" s="57"/>
      <c r="P178" s="35"/>
      <c r="Q178" s="35"/>
      <c r="R178" s="35"/>
    </row>
    <row r="179" spans="7:18" s="19" customFormat="1" x14ac:dyDescent="0.25">
      <c r="G179" s="41"/>
      <c r="H179" s="35"/>
      <c r="I179" s="35"/>
      <c r="J179" s="35"/>
      <c r="K179" s="35"/>
      <c r="L179" s="35"/>
      <c r="M179" s="35"/>
      <c r="N179" s="35"/>
      <c r="O179" s="57"/>
      <c r="P179" s="35"/>
      <c r="Q179" s="35"/>
      <c r="R179" s="35"/>
    </row>
    <row r="180" spans="7:18" s="19" customFormat="1" x14ac:dyDescent="0.25">
      <c r="G180" s="41"/>
      <c r="H180" s="35"/>
      <c r="I180" s="35"/>
      <c r="J180" s="35"/>
      <c r="K180" s="35"/>
      <c r="L180" s="35"/>
      <c r="M180" s="35"/>
      <c r="N180" s="35"/>
      <c r="O180" s="57"/>
      <c r="P180" s="35"/>
      <c r="Q180" s="35"/>
      <c r="R180" s="35"/>
    </row>
    <row r="181" spans="7:18" s="19" customFormat="1" x14ac:dyDescent="0.25">
      <c r="G181" s="41"/>
      <c r="H181" s="35"/>
      <c r="I181" s="35"/>
      <c r="J181" s="35"/>
      <c r="K181" s="35"/>
      <c r="L181" s="35"/>
      <c r="M181" s="35"/>
      <c r="N181" s="35"/>
      <c r="O181" s="57"/>
      <c r="P181" s="35"/>
      <c r="Q181" s="35"/>
      <c r="R181" s="35"/>
    </row>
    <row r="182" spans="7:18" s="19" customFormat="1" x14ac:dyDescent="0.25">
      <c r="G182" s="41"/>
      <c r="H182" s="35"/>
      <c r="I182" s="35"/>
      <c r="J182" s="35"/>
      <c r="K182" s="35"/>
      <c r="L182" s="35"/>
      <c r="M182" s="35"/>
      <c r="N182" s="35"/>
      <c r="O182" s="57"/>
      <c r="P182" s="35"/>
      <c r="Q182" s="35"/>
      <c r="R182" s="35"/>
    </row>
    <row r="183" spans="7:18" s="19" customFormat="1" x14ac:dyDescent="0.25">
      <c r="G183" s="41"/>
      <c r="H183" s="35"/>
      <c r="I183" s="35"/>
      <c r="J183" s="35"/>
      <c r="K183" s="35"/>
      <c r="L183" s="35"/>
      <c r="M183" s="35"/>
      <c r="N183" s="35"/>
      <c r="O183" s="57"/>
      <c r="P183" s="35"/>
      <c r="Q183" s="35"/>
      <c r="R183" s="35"/>
    </row>
    <row r="184" spans="7:18" s="19" customFormat="1" x14ac:dyDescent="0.25">
      <c r="G184" s="41"/>
      <c r="H184" s="35"/>
      <c r="I184" s="35"/>
      <c r="J184" s="35"/>
      <c r="K184" s="35"/>
      <c r="L184" s="35"/>
      <c r="M184" s="35"/>
      <c r="N184" s="35"/>
      <c r="O184" s="57"/>
      <c r="P184" s="35"/>
      <c r="Q184" s="35"/>
      <c r="R184" s="35"/>
    </row>
    <row r="185" spans="7:18" s="19" customFormat="1" x14ac:dyDescent="0.25">
      <c r="G185" s="41"/>
      <c r="H185" s="35"/>
      <c r="I185" s="35"/>
      <c r="J185" s="35"/>
      <c r="K185" s="35"/>
      <c r="L185" s="35"/>
      <c r="M185" s="35"/>
      <c r="N185" s="35"/>
      <c r="O185" s="57"/>
      <c r="P185" s="35"/>
      <c r="Q185" s="35"/>
      <c r="R185" s="35"/>
    </row>
    <row r="186" spans="7:18" s="19" customFormat="1" x14ac:dyDescent="0.25">
      <c r="G186" s="41"/>
      <c r="H186" s="35"/>
      <c r="I186" s="35"/>
      <c r="J186" s="35"/>
      <c r="K186" s="35"/>
      <c r="L186" s="35"/>
      <c r="M186" s="35"/>
      <c r="N186" s="35"/>
      <c r="O186" s="57"/>
      <c r="P186" s="35"/>
      <c r="Q186" s="35"/>
      <c r="R186" s="35"/>
    </row>
    <row r="187" spans="7:18" s="19" customFormat="1" x14ac:dyDescent="0.25">
      <c r="G187" s="41"/>
      <c r="H187" s="35"/>
      <c r="I187" s="35"/>
      <c r="J187" s="35"/>
      <c r="K187" s="35"/>
      <c r="L187" s="35"/>
      <c r="M187" s="35"/>
      <c r="N187" s="35"/>
      <c r="O187" s="57"/>
      <c r="P187" s="35"/>
      <c r="Q187" s="35"/>
      <c r="R187" s="35"/>
    </row>
    <row r="188" spans="7:18" s="19" customFormat="1" x14ac:dyDescent="0.25">
      <c r="G188" s="41"/>
      <c r="H188" s="35"/>
      <c r="I188" s="35"/>
      <c r="J188" s="35"/>
      <c r="K188" s="35"/>
      <c r="L188" s="35"/>
      <c r="M188" s="35"/>
      <c r="N188" s="35"/>
      <c r="O188" s="57"/>
      <c r="P188" s="35"/>
      <c r="Q188" s="35"/>
      <c r="R188" s="35"/>
    </row>
    <row r="189" spans="7:18" s="19" customFormat="1" x14ac:dyDescent="0.25">
      <c r="G189" s="41"/>
      <c r="H189" s="35"/>
      <c r="I189" s="35"/>
      <c r="J189" s="35"/>
      <c r="K189" s="35"/>
      <c r="L189" s="35"/>
      <c r="M189" s="35"/>
      <c r="N189" s="35"/>
      <c r="O189" s="57"/>
      <c r="P189" s="35"/>
      <c r="Q189" s="35"/>
      <c r="R189" s="35"/>
    </row>
    <row r="190" spans="7:18" s="19" customFormat="1" x14ac:dyDescent="0.25">
      <c r="G190" s="41"/>
      <c r="H190" s="35"/>
      <c r="I190" s="35"/>
      <c r="J190" s="35"/>
      <c r="K190" s="35"/>
      <c r="L190" s="35"/>
      <c r="M190" s="35"/>
      <c r="N190" s="35"/>
      <c r="O190" s="57"/>
      <c r="P190" s="35"/>
      <c r="Q190" s="35"/>
      <c r="R190" s="35"/>
    </row>
    <row r="191" spans="7:18" s="19" customFormat="1" x14ac:dyDescent="0.25">
      <c r="G191" s="41"/>
      <c r="H191" s="35"/>
      <c r="I191" s="35"/>
      <c r="J191" s="35"/>
      <c r="K191" s="35"/>
      <c r="L191" s="35"/>
      <c r="M191" s="35"/>
      <c r="N191" s="35"/>
      <c r="O191" s="57"/>
      <c r="P191" s="35"/>
      <c r="Q191" s="35"/>
      <c r="R191" s="35"/>
    </row>
    <row r="192" spans="7:18" s="19" customFormat="1" x14ac:dyDescent="0.25">
      <c r="G192" s="41"/>
      <c r="H192" s="35"/>
      <c r="I192" s="35"/>
      <c r="J192" s="35"/>
      <c r="K192" s="35"/>
      <c r="L192" s="35"/>
      <c r="M192" s="35"/>
      <c r="N192" s="35"/>
      <c r="O192" s="57"/>
      <c r="P192" s="35"/>
      <c r="Q192" s="35"/>
      <c r="R192" s="35"/>
    </row>
    <row r="193" spans="7:18" s="19" customFormat="1" x14ac:dyDescent="0.25">
      <c r="G193" s="41"/>
      <c r="H193" s="35"/>
      <c r="I193" s="35"/>
      <c r="J193" s="35"/>
      <c r="K193" s="35"/>
      <c r="L193" s="35"/>
      <c r="M193" s="35"/>
      <c r="N193" s="35"/>
      <c r="O193" s="57"/>
      <c r="P193" s="35"/>
      <c r="Q193" s="35"/>
      <c r="R193" s="35"/>
    </row>
    <row r="194" spans="7:18" s="19" customFormat="1" x14ac:dyDescent="0.25">
      <c r="G194" s="41"/>
      <c r="H194" s="35"/>
      <c r="I194" s="35"/>
      <c r="J194" s="35"/>
      <c r="K194" s="35"/>
      <c r="L194" s="35"/>
      <c r="M194" s="35"/>
      <c r="N194" s="35"/>
      <c r="O194" s="57"/>
      <c r="P194" s="35"/>
      <c r="Q194" s="35"/>
      <c r="R194" s="35"/>
    </row>
    <row r="195" spans="7:18" s="19" customFormat="1" x14ac:dyDescent="0.25">
      <c r="G195" s="41"/>
      <c r="H195" s="35"/>
      <c r="I195" s="35"/>
      <c r="J195" s="35"/>
      <c r="K195" s="35"/>
      <c r="L195" s="35"/>
      <c r="M195" s="35"/>
      <c r="N195" s="35"/>
      <c r="O195" s="57"/>
      <c r="P195" s="35"/>
      <c r="Q195" s="35"/>
      <c r="R195" s="35"/>
    </row>
    <row r="196" spans="7:18" s="19" customFormat="1" x14ac:dyDescent="0.25">
      <c r="G196" s="41"/>
      <c r="H196" s="35"/>
      <c r="I196" s="35"/>
      <c r="J196" s="35"/>
      <c r="K196" s="35"/>
      <c r="L196" s="35"/>
      <c r="M196" s="35"/>
      <c r="N196" s="35"/>
      <c r="O196" s="57"/>
      <c r="P196" s="35"/>
      <c r="Q196" s="35"/>
      <c r="R196" s="35"/>
    </row>
    <row r="197" spans="7:18" s="19" customFormat="1" x14ac:dyDescent="0.25">
      <c r="G197" s="41"/>
      <c r="H197" s="35"/>
      <c r="I197" s="35"/>
      <c r="J197" s="35"/>
      <c r="K197" s="35"/>
      <c r="L197" s="35"/>
      <c r="M197" s="35"/>
      <c r="N197" s="35"/>
      <c r="O197" s="57"/>
      <c r="P197" s="35"/>
      <c r="Q197" s="35"/>
      <c r="R197" s="35"/>
    </row>
    <row r="198" spans="7:18" s="19" customFormat="1" x14ac:dyDescent="0.25">
      <c r="G198" s="41"/>
      <c r="H198" s="35"/>
      <c r="I198" s="35"/>
      <c r="J198" s="35"/>
      <c r="K198" s="35"/>
      <c r="L198" s="35"/>
      <c r="M198" s="35"/>
      <c r="N198" s="35"/>
      <c r="O198" s="57"/>
      <c r="P198" s="35"/>
      <c r="Q198" s="35"/>
      <c r="R198" s="35"/>
    </row>
    <row r="199" spans="7:18" s="19" customFormat="1" x14ac:dyDescent="0.25">
      <c r="G199" s="41"/>
      <c r="H199" s="35"/>
      <c r="I199" s="35"/>
      <c r="J199" s="35"/>
      <c r="K199" s="35"/>
      <c r="L199" s="35"/>
      <c r="M199" s="35"/>
      <c r="N199" s="35"/>
      <c r="O199" s="57"/>
      <c r="P199" s="35"/>
      <c r="Q199" s="35"/>
      <c r="R199" s="35"/>
    </row>
    <row r="200" spans="7:18" s="19" customFormat="1" x14ac:dyDescent="0.25">
      <c r="G200" s="41"/>
      <c r="H200" s="35"/>
      <c r="I200" s="35"/>
      <c r="J200" s="35"/>
      <c r="K200" s="35"/>
      <c r="L200" s="35"/>
      <c r="M200" s="35"/>
      <c r="N200" s="35"/>
      <c r="O200" s="57"/>
      <c r="P200" s="35"/>
      <c r="Q200" s="35"/>
      <c r="R200" s="35"/>
    </row>
    <row r="201" spans="7:18" s="19" customFormat="1" x14ac:dyDescent="0.25">
      <c r="G201" s="41"/>
      <c r="H201" s="35"/>
      <c r="I201" s="35"/>
      <c r="J201" s="35"/>
      <c r="K201" s="35"/>
      <c r="L201" s="35"/>
      <c r="M201" s="35"/>
      <c r="N201" s="35"/>
      <c r="O201" s="57"/>
      <c r="P201" s="35"/>
      <c r="Q201" s="35"/>
      <c r="R201" s="35"/>
    </row>
    <row r="202" spans="7:18" s="19" customFormat="1" x14ac:dyDescent="0.25">
      <c r="G202" s="41"/>
      <c r="H202" s="35"/>
      <c r="I202" s="35"/>
      <c r="J202" s="35"/>
      <c r="K202" s="35"/>
      <c r="L202" s="35"/>
      <c r="M202" s="35"/>
      <c r="N202" s="35"/>
      <c r="O202" s="57"/>
      <c r="P202" s="35"/>
      <c r="Q202" s="35"/>
      <c r="R202" s="35"/>
    </row>
    <row r="203" spans="7:18" s="19" customFormat="1" x14ac:dyDescent="0.25">
      <c r="G203" s="41"/>
      <c r="H203" s="35"/>
      <c r="I203" s="35"/>
      <c r="J203" s="35"/>
      <c r="K203" s="35"/>
      <c r="L203" s="35"/>
      <c r="M203" s="35"/>
      <c r="N203" s="35"/>
      <c r="O203" s="57"/>
      <c r="P203" s="35"/>
      <c r="Q203" s="35"/>
      <c r="R203" s="35"/>
    </row>
    <row r="204" spans="7:18" s="19" customFormat="1" x14ac:dyDescent="0.25">
      <c r="G204" s="41"/>
      <c r="H204" s="35"/>
      <c r="I204" s="35"/>
      <c r="J204" s="35"/>
      <c r="K204" s="35"/>
      <c r="L204" s="35"/>
      <c r="M204" s="35"/>
      <c r="N204" s="35"/>
      <c r="O204" s="57"/>
      <c r="P204" s="35"/>
      <c r="Q204" s="35"/>
      <c r="R204" s="35"/>
    </row>
    <row r="205" spans="7:18" s="19" customFormat="1" x14ac:dyDescent="0.25">
      <c r="G205" s="41"/>
      <c r="H205" s="35"/>
      <c r="I205" s="35"/>
      <c r="J205" s="35"/>
      <c r="K205" s="35"/>
      <c r="L205" s="35"/>
      <c r="M205" s="35"/>
      <c r="N205" s="35"/>
      <c r="O205" s="57"/>
      <c r="P205" s="35"/>
      <c r="Q205" s="35"/>
      <c r="R205" s="35"/>
    </row>
    <row r="206" spans="7:18" s="19" customFormat="1" x14ac:dyDescent="0.25">
      <c r="G206" s="41"/>
      <c r="H206" s="35"/>
      <c r="I206" s="35"/>
      <c r="J206" s="35"/>
      <c r="K206" s="35"/>
      <c r="L206" s="35"/>
      <c r="M206" s="35"/>
      <c r="N206" s="35"/>
      <c r="O206" s="57"/>
      <c r="P206" s="35"/>
      <c r="Q206" s="35"/>
      <c r="R206" s="35"/>
    </row>
    <row r="207" spans="7:18" s="19" customFormat="1" x14ac:dyDescent="0.25">
      <c r="G207" s="41"/>
      <c r="H207" s="35"/>
      <c r="I207" s="35"/>
      <c r="J207" s="35"/>
      <c r="K207" s="35"/>
      <c r="L207" s="35"/>
      <c r="M207" s="35"/>
      <c r="N207" s="35"/>
      <c r="O207" s="57"/>
      <c r="P207" s="35"/>
      <c r="Q207" s="35"/>
      <c r="R207" s="35"/>
    </row>
    <row r="208" spans="7:18" s="19" customFormat="1" x14ac:dyDescent="0.25">
      <c r="G208" s="41"/>
      <c r="H208" s="35"/>
      <c r="I208" s="35"/>
      <c r="J208" s="35"/>
      <c r="K208" s="35"/>
      <c r="L208" s="35"/>
      <c r="M208" s="35"/>
      <c r="N208" s="35"/>
      <c r="O208" s="57"/>
      <c r="P208" s="35"/>
      <c r="Q208" s="35"/>
      <c r="R208" s="35"/>
    </row>
    <row r="209" spans="7:18" s="19" customFormat="1" x14ac:dyDescent="0.25">
      <c r="G209" s="41"/>
      <c r="H209" s="35"/>
      <c r="I209" s="35"/>
      <c r="J209" s="35"/>
      <c r="K209" s="35"/>
      <c r="L209" s="35"/>
      <c r="M209" s="35"/>
      <c r="N209" s="35"/>
      <c r="O209" s="57"/>
      <c r="P209" s="35"/>
      <c r="Q209" s="35"/>
      <c r="R209" s="35"/>
    </row>
    <row r="210" spans="7:18" s="19" customFormat="1" x14ac:dyDescent="0.25">
      <c r="G210" s="41"/>
      <c r="H210" s="35"/>
      <c r="I210" s="35"/>
      <c r="J210" s="35"/>
      <c r="K210" s="35"/>
      <c r="L210" s="35"/>
      <c r="M210" s="35"/>
      <c r="N210" s="35"/>
      <c r="O210" s="57"/>
      <c r="P210" s="35"/>
      <c r="Q210" s="35"/>
      <c r="R210" s="35"/>
    </row>
    <row r="211" spans="7:18" s="19" customFormat="1" x14ac:dyDescent="0.25">
      <c r="G211" s="41"/>
      <c r="H211" s="35"/>
      <c r="I211" s="35"/>
      <c r="J211" s="35"/>
      <c r="K211" s="35"/>
      <c r="L211" s="35"/>
      <c r="M211" s="35"/>
      <c r="N211" s="35"/>
      <c r="O211" s="57"/>
      <c r="P211" s="35"/>
      <c r="Q211" s="35"/>
      <c r="R211" s="35"/>
    </row>
    <row r="212" spans="7:18" s="19" customFormat="1" x14ac:dyDescent="0.25">
      <c r="G212" s="41"/>
      <c r="H212" s="35"/>
      <c r="I212" s="35"/>
      <c r="J212" s="35"/>
      <c r="K212" s="35"/>
      <c r="L212" s="35"/>
      <c r="M212" s="35"/>
      <c r="N212" s="35"/>
      <c r="O212" s="57"/>
      <c r="P212" s="35"/>
      <c r="Q212" s="35"/>
      <c r="R212" s="35"/>
    </row>
    <row r="213" spans="7:18" s="19" customFormat="1" x14ac:dyDescent="0.25">
      <c r="G213" s="41"/>
      <c r="H213" s="35"/>
      <c r="I213" s="35"/>
      <c r="J213" s="35"/>
      <c r="K213" s="35"/>
      <c r="L213" s="35"/>
      <c r="M213" s="35"/>
      <c r="N213" s="35"/>
      <c r="O213" s="57"/>
      <c r="P213" s="35"/>
      <c r="Q213" s="35"/>
      <c r="R213" s="35"/>
    </row>
    <row r="214" spans="7:18" s="19" customFormat="1" x14ac:dyDescent="0.25">
      <c r="G214" s="41"/>
      <c r="H214" s="35"/>
      <c r="I214" s="35"/>
      <c r="J214" s="35"/>
      <c r="K214" s="35"/>
      <c r="L214" s="35"/>
      <c r="M214" s="35"/>
      <c r="N214" s="35"/>
      <c r="O214" s="57"/>
      <c r="P214" s="35"/>
      <c r="Q214" s="35"/>
      <c r="R214" s="35"/>
    </row>
    <row r="215" spans="7:18" s="19" customFormat="1" x14ac:dyDescent="0.25">
      <c r="G215" s="41"/>
      <c r="H215" s="35"/>
      <c r="I215" s="35"/>
      <c r="J215" s="35"/>
      <c r="K215" s="35"/>
      <c r="L215" s="35"/>
      <c r="M215" s="35"/>
      <c r="N215" s="35"/>
      <c r="O215" s="57"/>
      <c r="P215" s="35"/>
      <c r="Q215" s="35"/>
      <c r="R215" s="35"/>
    </row>
    <row r="216" spans="7:18" s="19" customFormat="1" x14ac:dyDescent="0.25">
      <c r="G216" s="41"/>
      <c r="H216" s="35"/>
      <c r="I216" s="35"/>
      <c r="J216" s="35"/>
      <c r="K216" s="35"/>
      <c r="L216" s="35"/>
      <c r="M216" s="35"/>
      <c r="N216" s="35"/>
      <c r="O216" s="57"/>
      <c r="P216" s="35"/>
      <c r="Q216" s="35"/>
      <c r="R216" s="35"/>
    </row>
    <row r="217" spans="7:18" s="19" customFormat="1" x14ac:dyDescent="0.25">
      <c r="G217" s="41"/>
      <c r="H217" s="35"/>
      <c r="I217" s="35"/>
      <c r="J217" s="35"/>
      <c r="K217" s="35"/>
      <c r="L217" s="35"/>
      <c r="M217" s="35"/>
      <c r="N217" s="35"/>
      <c r="O217" s="57"/>
      <c r="P217" s="35"/>
      <c r="Q217" s="35"/>
      <c r="R217" s="35"/>
    </row>
    <row r="218" spans="7:18" s="19" customFormat="1" x14ac:dyDescent="0.25">
      <c r="G218" s="41"/>
      <c r="H218" s="35"/>
      <c r="I218" s="35"/>
      <c r="J218" s="35"/>
      <c r="K218" s="35"/>
      <c r="L218" s="35"/>
      <c r="M218" s="35"/>
      <c r="N218" s="35"/>
      <c r="O218" s="57"/>
      <c r="P218" s="35"/>
      <c r="Q218" s="35"/>
      <c r="R218" s="35"/>
    </row>
    <row r="219" spans="7:18" s="19" customFormat="1" x14ac:dyDescent="0.25">
      <c r="G219" s="41"/>
      <c r="H219" s="35"/>
      <c r="I219" s="35"/>
      <c r="J219" s="35"/>
      <c r="K219" s="35"/>
      <c r="L219" s="35"/>
      <c r="M219" s="35"/>
      <c r="N219" s="35"/>
      <c r="O219" s="57"/>
      <c r="P219" s="35"/>
      <c r="Q219" s="35"/>
      <c r="R219" s="35"/>
    </row>
    <row r="220" spans="7:18" s="19" customFormat="1" x14ac:dyDescent="0.25">
      <c r="G220" s="41"/>
      <c r="H220" s="35"/>
      <c r="I220" s="35"/>
      <c r="J220" s="35"/>
      <c r="K220" s="35"/>
      <c r="L220" s="35"/>
      <c r="M220" s="35"/>
      <c r="N220" s="35"/>
      <c r="O220" s="57"/>
      <c r="P220" s="35"/>
      <c r="Q220" s="35"/>
      <c r="R220" s="35"/>
    </row>
    <row r="221" spans="7:18" s="19" customFormat="1" x14ac:dyDescent="0.25">
      <c r="G221" s="41"/>
      <c r="H221" s="35"/>
      <c r="I221" s="35"/>
      <c r="J221" s="35"/>
      <c r="K221" s="35"/>
      <c r="L221" s="35"/>
      <c r="M221" s="35"/>
      <c r="N221" s="35"/>
      <c r="O221" s="57"/>
      <c r="P221" s="35"/>
      <c r="Q221" s="35"/>
      <c r="R221" s="35"/>
    </row>
    <row r="222" spans="7:18" s="19" customFormat="1" x14ac:dyDescent="0.25">
      <c r="G222" s="41"/>
      <c r="H222" s="35"/>
      <c r="I222" s="35"/>
      <c r="J222" s="35"/>
      <c r="K222" s="35"/>
      <c r="L222" s="35"/>
      <c r="M222" s="35"/>
      <c r="N222" s="35"/>
      <c r="O222" s="57"/>
      <c r="P222" s="35"/>
      <c r="Q222" s="35"/>
      <c r="R222" s="35"/>
    </row>
    <row r="223" spans="7:18" s="19" customFormat="1" x14ac:dyDescent="0.25">
      <c r="G223" s="41"/>
      <c r="H223" s="35"/>
      <c r="I223" s="35"/>
      <c r="J223" s="35"/>
      <c r="K223" s="35"/>
      <c r="L223" s="35"/>
      <c r="M223" s="35"/>
      <c r="N223" s="35"/>
      <c r="O223" s="57"/>
      <c r="P223" s="35"/>
      <c r="Q223" s="35"/>
      <c r="R223" s="35"/>
    </row>
    <row r="224" spans="7:18" s="19" customFormat="1" x14ac:dyDescent="0.25">
      <c r="G224" s="41"/>
      <c r="H224" s="35"/>
      <c r="I224" s="35"/>
      <c r="J224" s="35"/>
      <c r="K224" s="35"/>
      <c r="L224" s="35"/>
      <c r="M224" s="35"/>
      <c r="N224" s="35"/>
      <c r="O224" s="57"/>
      <c r="P224" s="35"/>
      <c r="Q224" s="35"/>
      <c r="R224" s="35"/>
    </row>
    <row r="225" spans="7:18" s="19" customFormat="1" x14ac:dyDescent="0.25">
      <c r="G225" s="41"/>
      <c r="H225" s="35"/>
      <c r="I225" s="35"/>
      <c r="J225" s="35"/>
      <c r="K225" s="35"/>
      <c r="L225" s="35"/>
      <c r="M225" s="35"/>
      <c r="N225" s="35"/>
      <c r="O225" s="57"/>
      <c r="P225" s="35"/>
      <c r="Q225" s="35"/>
      <c r="R225" s="35"/>
    </row>
    <row r="226" spans="7:18" s="19" customFormat="1" x14ac:dyDescent="0.25">
      <c r="G226" s="41"/>
      <c r="H226" s="35"/>
      <c r="I226" s="35"/>
      <c r="J226" s="35"/>
      <c r="K226" s="35"/>
      <c r="L226" s="35"/>
      <c r="M226" s="35"/>
      <c r="N226" s="35"/>
      <c r="O226" s="57"/>
      <c r="P226" s="35"/>
      <c r="Q226" s="35"/>
      <c r="R226" s="35"/>
    </row>
    <row r="227" spans="7:18" s="19" customFormat="1" x14ac:dyDescent="0.25">
      <c r="G227" s="41"/>
      <c r="H227" s="35"/>
      <c r="I227" s="35"/>
      <c r="J227" s="35"/>
      <c r="K227" s="35"/>
      <c r="L227" s="35"/>
      <c r="M227" s="35"/>
      <c r="N227" s="35"/>
      <c r="O227" s="57"/>
      <c r="P227" s="35"/>
      <c r="Q227" s="35"/>
      <c r="R227" s="35"/>
    </row>
    <row r="228" spans="7:18" s="19" customFormat="1" x14ac:dyDescent="0.25">
      <c r="G228" s="41"/>
      <c r="H228" s="35"/>
      <c r="I228" s="35"/>
      <c r="J228" s="35"/>
      <c r="K228" s="35"/>
      <c r="L228" s="35"/>
      <c r="M228" s="35"/>
      <c r="N228" s="35"/>
      <c r="O228" s="57"/>
      <c r="P228" s="35"/>
      <c r="Q228" s="35"/>
      <c r="R228" s="35"/>
    </row>
    <row r="229" spans="7:18" s="19" customFormat="1" x14ac:dyDescent="0.25">
      <c r="G229" s="41"/>
      <c r="H229" s="35"/>
      <c r="I229" s="35"/>
      <c r="J229" s="35"/>
      <c r="K229" s="35"/>
      <c r="L229" s="35"/>
      <c r="M229" s="35"/>
      <c r="N229" s="35"/>
      <c r="O229" s="57"/>
      <c r="P229" s="35"/>
      <c r="Q229" s="35"/>
      <c r="R229" s="35"/>
    </row>
    <row r="230" spans="7:18" s="19" customFormat="1" x14ac:dyDescent="0.25">
      <c r="G230" s="41"/>
      <c r="H230" s="35"/>
      <c r="I230" s="35"/>
      <c r="J230" s="35"/>
      <c r="K230" s="35"/>
      <c r="L230" s="35"/>
      <c r="M230" s="35"/>
      <c r="N230" s="35"/>
      <c r="O230" s="57"/>
      <c r="P230" s="35"/>
      <c r="Q230" s="35"/>
      <c r="R230" s="35"/>
    </row>
    <row r="231" spans="7:18" s="19" customFormat="1" x14ac:dyDescent="0.25">
      <c r="G231" s="41"/>
      <c r="H231" s="35"/>
      <c r="I231" s="35"/>
      <c r="J231" s="35"/>
      <c r="K231" s="35"/>
      <c r="L231" s="35"/>
      <c r="M231" s="35"/>
      <c r="N231" s="35"/>
      <c r="O231" s="57"/>
      <c r="P231" s="35"/>
      <c r="Q231" s="35"/>
      <c r="R231" s="35"/>
    </row>
    <row r="232" spans="7:18" s="19" customFormat="1" x14ac:dyDescent="0.25">
      <c r="G232" s="41"/>
      <c r="H232" s="35"/>
      <c r="I232" s="35"/>
      <c r="J232" s="35"/>
      <c r="K232" s="35"/>
      <c r="L232" s="35"/>
      <c r="M232" s="35"/>
      <c r="N232" s="35"/>
      <c r="O232" s="57"/>
      <c r="P232" s="35"/>
      <c r="Q232" s="35"/>
      <c r="R232" s="35"/>
    </row>
    <row r="233" spans="7:18" s="19" customFormat="1" x14ac:dyDescent="0.25">
      <c r="G233" s="41"/>
      <c r="H233" s="35"/>
      <c r="I233" s="35"/>
      <c r="J233" s="35"/>
      <c r="K233" s="35"/>
      <c r="L233" s="35"/>
      <c r="M233" s="35"/>
      <c r="N233" s="35"/>
      <c r="O233" s="57"/>
      <c r="P233" s="35"/>
      <c r="Q233" s="35"/>
      <c r="R233" s="35"/>
    </row>
    <row r="234" spans="7:18" s="19" customFormat="1" x14ac:dyDescent="0.25">
      <c r="G234" s="41"/>
      <c r="H234" s="35"/>
      <c r="I234" s="35"/>
      <c r="J234" s="35"/>
      <c r="K234" s="35"/>
      <c r="L234" s="35"/>
      <c r="M234" s="35"/>
      <c r="N234" s="35"/>
      <c r="O234" s="57"/>
      <c r="P234" s="35"/>
      <c r="Q234" s="35"/>
      <c r="R234" s="35"/>
    </row>
    <row r="235" spans="7:18" s="19" customFormat="1" x14ac:dyDescent="0.25">
      <c r="G235" s="41"/>
      <c r="H235" s="35"/>
      <c r="I235" s="35"/>
      <c r="J235" s="35"/>
      <c r="K235" s="35"/>
      <c r="L235" s="35"/>
      <c r="M235" s="35"/>
      <c r="N235" s="35"/>
      <c r="O235" s="57"/>
      <c r="P235" s="35"/>
      <c r="Q235" s="35"/>
      <c r="R235" s="35"/>
    </row>
    <row r="236" spans="7:18" s="19" customFormat="1" x14ac:dyDescent="0.25">
      <c r="G236" s="41"/>
      <c r="H236" s="35"/>
      <c r="I236" s="35"/>
      <c r="J236" s="35"/>
      <c r="K236" s="35"/>
      <c r="L236" s="35"/>
      <c r="M236" s="35"/>
      <c r="N236" s="35"/>
      <c r="O236" s="57"/>
      <c r="P236" s="35"/>
      <c r="Q236" s="35"/>
      <c r="R236" s="35"/>
    </row>
    <row r="237" spans="7:18" s="19" customFormat="1" x14ac:dyDescent="0.25">
      <c r="G237" s="41"/>
      <c r="H237" s="35"/>
      <c r="I237" s="35"/>
      <c r="J237" s="35"/>
      <c r="K237" s="35"/>
      <c r="L237" s="35"/>
      <c r="M237" s="35"/>
      <c r="N237" s="35"/>
      <c r="O237" s="57"/>
      <c r="P237" s="35"/>
      <c r="Q237" s="35"/>
      <c r="R237" s="35"/>
    </row>
    <row r="238" spans="7:18" s="19" customFormat="1" x14ac:dyDescent="0.25">
      <c r="G238" s="41"/>
      <c r="H238" s="35"/>
      <c r="I238" s="35"/>
      <c r="J238" s="35"/>
      <c r="K238" s="35"/>
      <c r="L238" s="35"/>
      <c r="M238" s="35"/>
      <c r="N238" s="35"/>
      <c r="O238" s="57"/>
      <c r="P238" s="35"/>
      <c r="Q238" s="35"/>
      <c r="R238" s="35"/>
    </row>
    <row r="239" spans="7:18" s="19" customFormat="1" x14ac:dyDescent="0.25">
      <c r="G239" s="41"/>
      <c r="H239" s="35"/>
      <c r="I239" s="35"/>
      <c r="J239" s="35"/>
      <c r="K239" s="35"/>
      <c r="L239" s="35"/>
      <c r="M239" s="35"/>
      <c r="N239" s="35"/>
      <c r="O239" s="57"/>
      <c r="P239" s="35"/>
      <c r="Q239" s="35"/>
      <c r="R239" s="35"/>
    </row>
    <row r="240" spans="7:18" s="19" customFormat="1" x14ac:dyDescent="0.25">
      <c r="G240" s="41"/>
      <c r="H240" s="35"/>
      <c r="I240" s="35"/>
      <c r="J240" s="35"/>
      <c r="K240" s="35"/>
      <c r="L240" s="35"/>
      <c r="M240" s="35"/>
      <c r="N240" s="35"/>
      <c r="O240" s="57"/>
      <c r="P240" s="35"/>
      <c r="Q240" s="35"/>
      <c r="R240" s="35"/>
    </row>
    <row r="241" spans="7:18" s="19" customFormat="1" x14ac:dyDescent="0.25">
      <c r="G241" s="41"/>
      <c r="H241" s="35"/>
      <c r="I241" s="35"/>
      <c r="J241" s="35"/>
      <c r="K241" s="35"/>
      <c r="L241" s="35"/>
      <c r="M241" s="35"/>
      <c r="N241" s="35"/>
      <c r="O241" s="57"/>
      <c r="P241" s="35"/>
      <c r="Q241" s="35"/>
      <c r="R241" s="35"/>
    </row>
    <row r="242" spans="7:18" s="19" customFormat="1" x14ac:dyDescent="0.25">
      <c r="G242" s="41"/>
      <c r="H242" s="35"/>
      <c r="I242" s="35"/>
      <c r="J242" s="35"/>
      <c r="K242" s="35"/>
      <c r="L242" s="35"/>
      <c r="M242" s="35"/>
      <c r="N242" s="35"/>
      <c r="O242" s="57"/>
      <c r="P242" s="35"/>
      <c r="Q242" s="35"/>
      <c r="R242" s="35"/>
    </row>
    <row r="243" spans="7:18" s="19" customFormat="1" x14ac:dyDescent="0.25">
      <c r="G243" s="41"/>
      <c r="H243" s="35"/>
      <c r="I243" s="35"/>
      <c r="J243" s="35"/>
      <c r="K243" s="35"/>
      <c r="L243" s="35"/>
      <c r="M243" s="35"/>
      <c r="N243" s="35"/>
      <c r="O243" s="57"/>
      <c r="P243" s="35"/>
      <c r="Q243" s="35"/>
      <c r="R243" s="35"/>
    </row>
    <row r="244" spans="7:18" s="19" customFormat="1" x14ac:dyDescent="0.25">
      <c r="G244" s="41"/>
      <c r="H244" s="35"/>
      <c r="I244" s="35"/>
      <c r="J244" s="35"/>
      <c r="K244" s="35"/>
      <c r="L244" s="35"/>
      <c r="M244" s="35"/>
      <c r="N244" s="35"/>
      <c r="O244" s="57"/>
      <c r="P244" s="35"/>
      <c r="Q244" s="35"/>
      <c r="R244" s="35"/>
    </row>
    <row r="245" spans="7:18" s="19" customFormat="1" x14ac:dyDescent="0.25">
      <c r="G245" s="41"/>
      <c r="H245" s="35"/>
      <c r="I245" s="35"/>
      <c r="J245" s="35"/>
      <c r="K245" s="35"/>
      <c r="L245" s="35"/>
      <c r="M245" s="35"/>
      <c r="N245" s="35"/>
      <c r="O245" s="57"/>
      <c r="P245" s="35"/>
      <c r="Q245" s="35"/>
      <c r="R245" s="35"/>
    </row>
    <row r="246" spans="7:18" s="19" customFormat="1" x14ac:dyDescent="0.25">
      <c r="G246" s="41"/>
      <c r="H246" s="35"/>
      <c r="I246" s="35"/>
      <c r="J246" s="35"/>
      <c r="K246" s="35"/>
      <c r="L246" s="35"/>
      <c r="M246" s="35"/>
      <c r="N246" s="35"/>
      <c r="O246" s="57"/>
      <c r="P246" s="35"/>
      <c r="Q246" s="35"/>
      <c r="R246" s="35"/>
    </row>
    <row r="247" spans="7:18" s="19" customFormat="1" x14ac:dyDescent="0.25">
      <c r="G247" s="41"/>
      <c r="H247" s="35"/>
      <c r="I247" s="35"/>
      <c r="J247" s="35"/>
      <c r="K247" s="35"/>
      <c r="L247" s="35"/>
      <c r="M247" s="35"/>
      <c r="N247" s="35"/>
      <c r="O247" s="57"/>
      <c r="P247" s="35"/>
      <c r="Q247" s="35"/>
      <c r="R247" s="35"/>
    </row>
    <row r="248" spans="7:18" s="19" customFormat="1" x14ac:dyDescent="0.25">
      <c r="G248" s="41"/>
      <c r="H248" s="35"/>
      <c r="I248" s="35"/>
      <c r="J248" s="35"/>
      <c r="K248" s="35"/>
      <c r="L248" s="35"/>
      <c r="M248" s="35"/>
      <c r="N248" s="35"/>
      <c r="O248" s="57"/>
      <c r="P248" s="35"/>
      <c r="Q248" s="35"/>
      <c r="R248" s="35"/>
    </row>
    <row r="249" spans="7:18" s="19" customFormat="1" x14ac:dyDescent="0.25">
      <c r="G249" s="41"/>
      <c r="H249" s="35"/>
      <c r="I249" s="35"/>
      <c r="J249" s="35"/>
      <c r="K249" s="35"/>
      <c r="L249" s="35"/>
      <c r="M249" s="35"/>
      <c r="N249" s="35"/>
      <c r="O249" s="57"/>
      <c r="P249" s="35"/>
      <c r="Q249" s="35"/>
      <c r="R249" s="35"/>
    </row>
    <row r="250" spans="7:18" s="19" customFormat="1" x14ac:dyDescent="0.25">
      <c r="G250" s="41"/>
      <c r="H250" s="35"/>
      <c r="I250" s="35"/>
      <c r="J250" s="35"/>
      <c r="K250" s="35"/>
      <c r="L250" s="35"/>
      <c r="M250" s="35"/>
      <c r="N250" s="35"/>
      <c r="O250" s="57"/>
      <c r="P250" s="35"/>
      <c r="Q250" s="35"/>
      <c r="R250" s="35"/>
    </row>
    <row r="251" spans="7:18" s="19" customFormat="1" x14ac:dyDescent="0.25">
      <c r="G251" s="41"/>
      <c r="H251" s="35"/>
      <c r="I251" s="35"/>
      <c r="J251" s="35"/>
      <c r="K251" s="35"/>
      <c r="L251" s="35"/>
      <c r="M251" s="35"/>
      <c r="N251" s="35"/>
      <c r="O251" s="57"/>
      <c r="P251" s="35"/>
      <c r="Q251" s="35"/>
      <c r="R251" s="35"/>
    </row>
    <row r="252" spans="7:18" s="19" customFormat="1" x14ac:dyDescent="0.25">
      <c r="G252" s="41"/>
      <c r="H252" s="35"/>
      <c r="I252" s="35"/>
      <c r="J252" s="35"/>
      <c r="K252" s="35"/>
      <c r="L252" s="35"/>
      <c r="M252" s="35"/>
      <c r="N252" s="35"/>
      <c r="O252" s="57"/>
      <c r="P252" s="35"/>
      <c r="Q252" s="35"/>
      <c r="R252" s="35"/>
    </row>
    <row r="253" spans="7:18" s="19" customFormat="1" x14ac:dyDescent="0.25">
      <c r="G253" s="41"/>
      <c r="H253" s="35"/>
      <c r="I253" s="35"/>
      <c r="J253" s="35"/>
      <c r="K253" s="35"/>
      <c r="L253" s="35"/>
      <c r="M253" s="35"/>
      <c r="N253" s="35"/>
      <c r="O253" s="57"/>
      <c r="P253" s="35"/>
      <c r="Q253" s="35"/>
      <c r="R253" s="35"/>
    </row>
    <row r="254" spans="7:18" s="19" customFormat="1" x14ac:dyDescent="0.25">
      <c r="G254" s="41"/>
      <c r="H254" s="35"/>
      <c r="I254" s="35"/>
      <c r="J254" s="35"/>
      <c r="K254" s="35"/>
      <c r="L254" s="35"/>
      <c r="M254" s="35"/>
      <c r="N254" s="35"/>
      <c r="O254" s="57"/>
      <c r="P254" s="35"/>
      <c r="Q254" s="35"/>
      <c r="R254" s="35"/>
    </row>
    <row r="255" spans="7:18" s="19" customFormat="1" x14ac:dyDescent="0.25">
      <c r="G255" s="41"/>
      <c r="H255" s="35"/>
      <c r="I255" s="35"/>
      <c r="J255" s="35"/>
      <c r="K255" s="35"/>
      <c r="L255" s="35"/>
      <c r="M255" s="35"/>
      <c r="N255" s="35"/>
      <c r="O255" s="57"/>
      <c r="P255" s="35"/>
      <c r="Q255" s="35"/>
      <c r="R255" s="35"/>
    </row>
    <row r="256" spans="7:18" s="19" customFormat="1" x14ac:dyDescent="0.25">
      <c r="G256" s="41"/>
      <c r="H256" s="35"/>
      <c r="I256" s="35"/>
      <c r="J256" s="35"/>
      <c r="K256" s="35"/>
      <c r="L256" s="35"/>
      <c r="M256" s="35"/>
      <c r="N256" s="35"/>
      <c r="O256" s="57"/>
      <c r="P256" s="35"/>
      <c r="Q256" s="35"/>
      <c r="R256" s="35"/>
    </row>
    <row r="257" spans="7:18" s="19" customFormat="1" x14ac:dyDescent="0.25">
      <c r="G257" s="41"/>
      <c r="H257" s="35"/>
      <c r="I257" s="35"/>
      <c r="J257" s="35"/>
      <c r="K257" s="35"/>
      <c r="L257" s="35"/>
      <c r="M257" s="35"/>
      <c r="N257" s="35"/>
      <c r="O257" s="57"/>
      <c r="P257" s="35"/>
      <c r="Q257" s="35"/>
      <c r="R257" s="35"/>
    </row>
    <row r="258" spans="7:18" s="19" customFormat="1" x14ac:dyDescent="0.25">
      <c r="G258" s="41"/>
      <c r="H258" s="35"/>
      <c r="I258" s="35"/>
      <c r="J258" s="35"/>
      <c r="K258" s="35"/>
      <c r="L258" s="35"/>
      <c r="M258" s="35"/>
      <c r="N258" s="35"/>
      <c r="O258" s="57"/>
      <c r="P258" s="35"/>
      <c r="Q258" s="35"/>
      <c r="R258" s="35"/>
    </row>
    <row r="259" spans="7:18" s="19" customFormat="1" x14ac:dyDescent="0.25">
      <c r="G259" s="41"/>
      <c r="H259" s="35"/>
      <c r="I259" s="35"/>
      <c r="J259" s="35"/>
      <c r="K259" s="35"/>
      <c r="L259" s="35"/>
      <c r="M259" s="35"/>
      <c r="N259" s="35"/>
      <c r="O259" s="57"/>
      <c r="P259" s="35"/>
      <c r="Q259" s="35"/>
      <c r="R259" s="35"/>
    </row>
    <row r="260" spans="7:18" s="19" customFormat="1" x14ac:dyDescent="0.25">
      <c r="G260" s="41"/>
      <c r="H260" s="35"/>
      <c r="I260" s="35"/>
      <c r="J260" s="35"/>
      <c r="K260" s="35"/>
      <c r="L260" s="35"/>
      <c r="M260" s="35"/>
      <c r="N260" s="35"/>
      <c r="O260" s="57"/>
      <c r="P260" s="35"/>
      <c r="Q260" s="35"/>
      <c r="R260" s="35"/>
    </row>
    <row r="261" spans="7:18" s="19" customFormat="1" x14ac:dyDescent="0.25">
      <c r="G261" s="41"/>
      <c r="H261" s="35"/>
      <c r="I261" s="35"/>
      <c r="J261" s="35"/>
      <c r="K261" s="35"/>
      <c r="L261" s="35"/>
      <c r="M261" s="35"/>
      <c r="N261" s="35"/>
      <c r="O261" s="57"/>
      <c r="P261" s="35"/>
      <c r="Q261" s="35"/>
      <c r="R261" s="35"/>
    </row>
    <row r="262" spans="7:18" s="19" customFormat="1" x14ac:dyDescent="0.25">
      <c r="G262" s="41"/>
      <c r="H262" s="35"/>
      <c r="I262" s="35"/>
      <c r="J262" s="35"/>
      <c r="K262" s="35"/>
      <c r="L262" s="35"/>
      <c r="M262" s="35"/>
      <c r="N262" s="35"/>
      <c r="O262" s="57"/>
      <c r="P262" s="35"/>
      <c r="Q262" s="35"/>
      <c r="R262" s="35"/>
    </row>
    <row r="263" spans="7:18" s="19" customFormat="1" x14ac:dyDescent="0.25">
      <c r="G263" s="41"/>
      <c r="H263" s="35"/>
      <c r="I263" s="35"/>
      <c r="J263" s="35"/>
      <c r="K263" s="35"/>
      <c r="L263" s="35"/>
      <c r="M263" s="35"/>
      <c r="N263" s="35"/>
      <c r="O263" s="57"/>
      <c r="P263" s="35"/>
      <c r="Q263" s="35"/>
      <c r="R263" s="35"/>
    </row>
    <row r="264" spans="7:18" s="19" customFormat="1" x14ac:dyDescent="0.25">
      <c r="G264" s="41"/>
      <c r="H264" s="35"/>
      <c r="I264" s="35"/>
      <c r="J264" s="35"/>
      <c r="K264" s="35"/>
      <c r="L264" s="35"/>
      <c r="M264" s="35"/>
      <c r="N264" s="35"/>
      <c r="O264" s="57"/>
      <c r="P264" s="35"/>
      <c r="Q264" s="35"/>
      <c r="R264" s="35"/>
    </row>
    <row r="265" spans="7:18" s="19" customFormat="1" x14ac:dyDescent="0.25">
      <c r="G265" s="41"/>
      <c r="H265" s="35"/>
      <c r="I265" s="35"/>
      <c r="J265" s="35"/>
      <c r="K265" s="35"/>
      <c r="L265" s="35"/>
      <c r="M265" s="35"/>
      <c r="N265" s="35"/>
      <c r="O265" s="57"/>
      <c r="P265" s="35"/>
      <c r="Q265" s="35"/>
      <c r="R265" s="35"/>
    </row>
    <row r="266" spans="7:18" s="19" customFormat="1" x14ac:dyDescent="0.25">
      <c r="G266" s="41"/>
      <c r="H266" s="35"/>
      <c r="I266" s="35"/>
      <c r="J266" s="35"/>
      <c r="K266" s="35"/>
      <c r="L266" s="35"/>
      <c r="M266" s="35"/>
      <c r="N266" s="35"/>
      <c r="O266" s="57"/>
      <c r="P266" s="35"/>
      <c r="Q266" s="35"/>
      <c r="R266" s="35"/>
    </row>
    <row r="267" spans="7:18" s="19" customFormat="1" x14ac:dyDescent="0.25">
      <c r="G267" s="41"/>
      <c r="H267" s="35"/>
      <c r="I267" s="35"/>
      <c r="J267" s="35"/>
      <c r="K267" s="35"/>
      <c r="L267" s="35"/>
      <c r="M267" s="35"/>
      <c r="N267" s="35"/>
      <c r="O267" s="57"/>
      <c r="P267" s="35"/>
      <c r="Q267" s="35"/>
      <c r="R267" s="35"/>
    </row>
    <row r="268" spans="7:18" s="19" customFormat="1" x14ac:dyDescent="0.25">
      <c r="G268" s="41"/>
      <c r="H268" s="35"/>
      <c r="I268" s="35"/>
      <c r="J268" s="35"/>
      <c r="K268" s="35"/>
      <c r="L268" s="35"/>
      <c r="M268" s="35"/>
      <c r="N268" s="35"/>
      <c r="O268" s="57"/>
      <c r="P268" s="35"/>
      <c r="Q268" s="35"/>
      <c r="R268" s="35"/>
    </row>
    <row r="269" spans="7:18" s="19" customFormat="1" x14ac:dyDescent="0.25">
      <c r="G269" s="41"/>
      <c r="H269" s="35"/>
      <c r="I269" s="35"/>
      <c r="J269" s="35"/>
      <c r="K269" s="35"/>
      <c r="L269" s="35"/>
      <c r="M269" s="35"/>
      <c r="N269" s="35"/>
      <c r="O269" s="57"/>
      <c r="P269" s="35"/>
      <c r="Q269" s="35"/>
      <c r="R269" s="35"/>
    </row>
    <row r="270" spans="7:18" s="19" customFormat="1" x14ac:dyDescent="0.25">
      <c r="G270" s="41"/>
      <c r="H270" s="35"/>
      <c r="I270" s="35"/>
      <c r="J270" s="35"/>
      <c r="K270" s="35"/>
      <c r="L270" s="35"/>
      <c r="M270" s="35"/>
      <c r="N270" s="35"/>
      <c r="O270" s="57"/>
      <c r="P270" s="35"/>
      <c r="Q270" s="35"/>
      <c r="R270" s="35"/>
    </row>
    <row r="271" spans="7:18" s="19" customFormat="1" x14ac:dyDescent="0.25">
      <c r="G271" s="41"/>
      <c r="H271" s="35"/>
      <c r="I271" s="35"/>
      <c r="J271" s="35"/>
      <c r="K271" s="35"/>
      <c r="L271" s="35"/>
      <c r="M271" s="35"/>
      <c r="N271" s="35"/>
      <c r="O271" s="57"/>
      <c r="P271" s="35"/>
      <c r="Q271" s="35"/>
      <c r="R271" s="35"/>
    </row>
    <row r="272" spans="7:18" s="19" customFormat="1" x14ac:dyDescent="0.25">
      <c r="G272" s="41"/>
      <c r="H272" s="35"/>
      <c r="I272" s="35"/>
      <c r="J272" s="35"/>
      <c r="K272" s="35"/>
      <c r="L272" s="35"/>
      <c r="M272" s="35"/>
      <c r="N272" s="35"/>
      <c r="O272" s="57"/>
      <c r="P272" s="35"/>
      <c r="Q272" s="35"/>
      <c r="R272" s="35"/>
    </row>
    <row r="273" spans="7:18" s="19" customFormat="1" x14ac:dyDescent="0.25">
      <c r="G273" s="41"/>
      <c r="H273" s="35"/>
      <c r="I273" s="35"/>
      <c r="J273" s="35"/>
      <c r="K273" s="35"/>
      <c r="L273" s="35"/>
      <c r="M273" s="35"/>
      <c r="N273" s="35"/>
      <c r="O273" s="57"/>
      <c r="P273" s="35"/>
      <c r="Q273" s="35"/>
      <c r="R273" s="35"/>
    </row>
    <row r="274" spans="7:18" s="19" customFormat="1" x14ac:dyDescent="0.25">
      <c r="G274" s="41"/>
      <c r="H274" s="35"/>
      <c r="I274" s="35"/>
      <c r="J274" s="35"/>
      <c r="K274" s="35"/>
      <c r="L274" s="35"/>
      <c r="M274" s="35"/>
      <c r="N274" s="35"/>
      <c r="O274" s="57"/>
      <c r="P274" s="35"/>
      <c r="Q274" s="35"/>
      <c r="R274" s="35"/>
    </row>
    <row r="275" spans="7:18" s="19" customFormat="1" x14ac:dyDescent="0.25">
      <c r="G275" s="41"/>
      <c r="H275" s="35"/>
      <c r="I275" s="35"/>
      <c r="J275" s="35"/>
      <c r="K275" s="35"/>
      <c r="L275" s="35"/>
      <c r="M275" s="35"/>
      <c r="N275" s="35"/>
      <c r="O275" s="57"/>
      <c r="P275" s="35"/>
      <c r="Q275" s="35"/>
      <c r="R275" s="35"/>
    </row>
    <row r="276" spans="7:18" s="19" customFormat="1" x14ac:dyDescent="0.25">
      <c r="G276" s="41"/>
      <c r="H276" s="35"/>
      <c r="I276" s="35"/>
      <c r="J276" s="35"/>
      <c r="K276" s="35"/>
      <c r="L276" s="35"/>
      <c r="M276" s="35"/>
      <c r="N276" s="35"/>
      <c r="O276" s="57"/>
      <c r="P276" s="35"/>
      <c r="Q276" s="35"/>
      <c r="R276" s="35"/>
    </row>
    <row r="277" spans="7:18" s="19" customFormat="1" x14ac:dyDescent="0.25">
      <c r="G277" s="41"/>
      <c r="H277" s="35"/>
      <c r="I277" s="35"/>
      <c r="J277" s="35"/>
      <c r="K277" s="35"/>
      <c r="L277" s="35"/>
      <c r="M277" s="35"/>
      <c r="N277" s="35"/>
      <c r="O277" s="57"/>
      <c r="P277" s="35"/>
      <c r="Q277" s="35"/>
      <c r="R277" s="35"/>
    </row>
    <row r="278" spans="7:18" s="19" customFormat="1" x14ac:dyDescent="0.25">
      <c r="G278" s="41"/>
      <c r="H278" s="35"/>
      <c r="I278" s="35"/>
      <c r="J278" s="35"/>
      <c r="K278" s="35"/>
      <c r="L278" s="35"/>
      <c r="M278" s="35"/>
      <c r="N278" s="35"/>
      <c r="O278" s="57"/>
      <c r="P278" s="35"/>
      <c r="Q278" s="35"/>
      <c r="R278" s="35"/>
    </row>
    <row r="279" spans="7:18" s="19" customFormat="1" x14ac:dyDescent="0.25">
      <c r="G279" s="41"/>
      <c r="H279" s="35"/>
      <c r="I279" s="35"/>
      <c r="J279" s="35"/>
      <c r="K279" s="35"/>
      <c r="L279" s="35"/>
      <c r="M279" s="35"/>
      <c r="N279" s="35"/>
      <c r="O279" s="57"/>
      <c r="P279" s="35"/>
      <c r="Q279" s="35"/>
      <c r="R279" s="35"/>
    </row>
    <row r="280" spans="7:18" s="19" customFormat="1" x14ac:dyDescent="0.25">
      <c r="G280" s="41"/>
      <c r="H280" s="35"/>
      <c r="I280" s="35"/>
      <c r="J280" s="35"/>
      <c r="K280" s="35"/>
      <c r="L280" s="35"/>
      <c r="M280" s="35"/>
      <c r="N280" s="35"/>
      <c r="O280" s="57"/>
      <c r="P280" s="35"/>
      <c r="Q280" s="35"/>
      <c r="R280" s="35"/>
    </row>
    <row r="281" spans="7:18" s="19" customFormat="1" x14ac:dyDescent="0.25">
      <c r="G281" s="41"/>
      <c r="H281" s="35"/>
      <c r="I281" s="35"/>
      <c r="J281" s="35"/>
      <c r="K281" s="35"/>
      <c r="L281" s="35"/>
      <c r="M281" s="35"/>
      <c r="N281" s="35"/>
      <c r="O281" s="57"/>
      <c r="P281" s="35"/>
      <c r="Q281" s="35"/>
      <c r="R281" s="35"/>
    </row>
    <row r="282" spans="7:18" s="19" customFormat="1" x14ac:dyDescent="0.25">
      <c r="G282" s="41"/>
      <c r="H282" s="35"/>
      <c r="I282" s="35"/>
      <c r="J282" s="35"/>
      <c r="K282" s="35"/>
      <c r="L282" s="35"/>
      <c r="M282" s="35"/>
      <c r="N282" s="35"/>
      <c r="O282" s="57"/>
      <c r="P282" s="35"/>
      <c r="Q282" s="35"/>
      <c r="R282" s="35"/>
    </row>
    <row r="283" spans="7:18" s="19" customFormat="1" x14ac:dyDescent="0.25">
      <c r="G283" s="41"/>
      <c r="H283" s="35"/>
      <c r="I283" s="35"/>
      <c r="J283" s="35"/>
      <c r="K283" s="35"/>
      <c r="L283" s="35"/>
      <c r="M283" s="35"/>
      <c r="N283" s="35"/>
      <c r="O283" s="57"/>
      <c r="P283" s="35"/>
      <c r="Q283" s="35"/>
      <c r="R283" s="35"/>
    </row>
    <row r="284" spans="7:18" s="19" customFormat="1" x14ac:dyDescent="0.25">
      <c r="G284" s="41"/>
      <c r="H284" s="35"/>
      <c r="I284" s="35"/>
      <c r="J284" s="35"/>
      <c r="K284" s="35"/>
      <c r="L284" s="35"/>
      <c r="M284" s="35"/>
      <c r="N284" s="35"/>
      <c r="O284" s="57"/>
      <c r="P284" s="35"/>
      <c r="Q284" s="35"/>
      <c r="R284" s="35"/>
    </row>
    <row r="285" spans="7:18" s="19" customFormat="1" x14ac:dyDescent="0.25">
      <c r="G285" s="41"/>
      <c r="H285" s="35"/>
      <c r="I285" s="35"/>
      <c r="J285" s="35"/>
      <c r="K285" s="35"/>
      <c r="L285" s="35"/>
      <c r="M285" s="35"/>
      <c r="N285" s="35"/>
      <c r="O285" s="57"/>
      <c r="P285" s="35"/>
      <c r="Q285" s="35"/>
      <c r="R285" s="35"/>
    </row>
    <row r="286" spans="7:18" s="19" customFormat="1" x14ac:dyDescent="0.25">
      <c r="G286" s="41"/>
      <c r="H286" s="35"/>
      <c r="I286" s="35"/>
      <c r="J286" s="35"/>
      <c r="K286" s="35"/>
      <c r="L286" s="35"/>
      <c r="M286" s="35"/>
      <c r="N286" s="35"/>
      <c r="O286" s="57"/>
      <c r="P286" s="35"/>
      <c r="Q286" s="35"/>
      <c r="R286" s="35"/>
    </row>
    <row r="287" spans="7:18" s="19" customFormat="1" x14ac:dyDescent="0.25">
      <c r="G287" s="41"/>
      <c r="H287" s="35"/>
      <c r="I287" s="35"/>
      <c r="J287" s="35"/>
      <c r="K287" s="35"/>
      <c r="L287" s="35"/>
      <c r="M287" s="35"/>
      <c r="N287" s="35"/>
      <c r="O287" s="57"/>
      <c r="P287" s="35"/>
      <c r="Q287" s="35"/>
      <c r="R287" s="35"/>
    </row>
    <row r="288" spans="7:18" s="19" customFormat="1" x14ac:dyDescent="0.25">
      <c r="G288" s="41"/>
      <c r="H288" s="35"/>
      <c r="I288" s="35"/>
      <c r="J288" s="35"/>
      <c r="K288" s="35"/>
      <c r="L288" s="35"/>
      <c r="M288" s="35"/>
      <c r="N288" s="35"/>
      <c r="O288" s="57"/>
      <c r="P288" s="35"/>
      <c r="Q288" s="35"/>
      <c r="R288" s="35"/>
    </row>
    <row r="289" spans="7:18" s="19" customFormat="1" x14ac:dyDescent="0.25">
      <c r="G289" s="41"/>
      <c r="H289" s="35"/>
      <c r="I289" s="35"/>
      <c r="J289" s="35"/>
      <c r="K289" s="35"/>
      <c r="L289" s="35"/>
      <c r="M289" s="35"/>
      <c r="N289" s="35"/>
      <c r="O289" s="57"/>
      <c r="P289" s="35"/>
      <c r="Q289" s="35"/>
      <c r="R289" s="35"/>
    </row>
    <row r="290" spans="7:18" s="19" customFormat="1" x14ac:dyDescent="0.25">
      <c r="G290" s="41"/>
      <c r="H290" s="35"/>
      <c r="I290" s="35"/>
      <c r="J290" s="35"/>
      <c r="K290" s="35"/>
      <c r="L290" s="35"/>
      <c r="M290" s="35"/>
      <c r="N290" s="35"/>
      <c r="O290" s="57"/>
      <c r="P290" s="35"/>
      <c r="Q290" s="35"/>
      <c r="R290" s="35"/>
    </row>
    <row r="291" spans="7:18" s="19" customFormat="1" x14ac:dyDescent="0.25">
      <c r="G291" s="41"/>
      <c r="H291" s="35"/>
      <c r="I291" s="35"/>
      <c r="J291" s="35"/>
      <c r="K291" s="35"/>
      <c r="L291" s="35"/>
      <c r="M291" s="35"/>
      <c r="N291" s="35"/>
      <c r="O291" s="57"/>
      <c r="P291" s="35"/>
      <c r="Q291" s="35"/>
      <c r="R291" s="35"/>
    </row>
    <row r="292" spans="7:18" s="19" customFormat="1" x14ac:dyDescent="0.25">
      <c r="G292" s="41"/>
      <c r="H292" s="35"/>
      <c r="I292" s="35"/>
      <c r="J292" s="35"/>
      <c r="K292" s="35"/>
      <c r="L292" s="35"/>
      <c r="M292" s="35"/>
      <c r="N292" s="35"/>
      <c r="O292" s="57"/>
      <c r="P292" s="35"/>
      <c r="Q292" s="35"/>
      <c r="R292" s="35"/>
    </row>
    <row r="293" spans="7:18" s="19" customFormat="1" x14ac:dyDescent="0.25">
      <c r="G293" s="41"/>
      <c r="H293" s="35"/>
      <c r="I293" s="35"/>
      <c r="J293" s="35"/>
      <c r="K293" s="35"/>
      <c r="L293" s="35"/>
      <c r="M293" s="35"/>
      <c r="N293" s="35"/>
      <c r="O293" s="57"/>
      <c r="P293" s="35"/>
      <c r="Q293" s="35"/>
      <c r="R293" s="35"/>
    </row>
    <row r="294" spans="7:18" s="19" customFormat="1" x14ac:dyDescent="0.25">
      <c r="G294" s="41"/>
      <c r="H294" s="35"/>
      <c r="I294" s="35"/>
      <c r="J294" s="35"/>
      <c r="K294" s="35"/>
      <c r="L294" s="35"/>
      <c r="M294" s="35"/>
      <c r="N294" s="35"/>
      <c r="O294" s="57"/>
      <c r="P294" s="35"/>
      <c r="Q294" s="35"/>
      <c r="R294" s="35"/>
    </row>
    <row r="295" spans="7:18" s="19" customFormat="1" x14ac:dyDescent="0.25">
      <c r="G295" s="41"/>
      <c r="H295" s="35"/>
      <c r="I295" s="35"/>
      <c r="J295" s="35"/>
      <c r="K295" s="35"/>
      <c r="L295" s="35"/>
      <c r="M295" s="35"/>
      <c r="N295" s="35"/>
      <c r="O295" s="57"/>
      <c r="P295" s="35"/>
      <c r="Q295" s="35"/>
      <c r="R295" s="35"/>
    </row>
    <row r="296" spans="7:18" s="19" customFormat="1" x14ac:dyDescent="0.25">
      <c r="G296" s="41"/>
      <c r="H296" s="35"/>
      <c r="I296" s="35"/>
      <c r="J296" s="35"/>
      <c r="K296" s="35"/>
      <c r="L296" s="35"/>
      <c r="M296" s="35"/>
      <c r="N296" s="35"/>
      <c r="O296" s="57"/>
      <c r="P296" s="35"/>
      <c r="Q296" s="35"/>
      <c r="R296" s="35"/>
    </row>
    <row r="297" spans="7:18" s="19" customFormat="1" x14ac:dyDescent="0.25">
      <c r="G297" s="41"/>
      <c r="H297" s="35"/>
      <c r="I297" s="35"/>
      <c r="J297" s="35"/>
      <c r="K297" s="35"/>
      <c r="L297" s="35"/>
      <c r="M297" s="35"/>
      <c r="N297" s="35"/>
      <c r="O297" s="57"/>
      <c r="P297" s="35"/>
      <c r="Q297" s="35"/>
      <c r="R297" s="35"/>
    </row>
    <row r="298" spans="7:18" s="19" customFormat="1" x14ac:dyDescent="0.25">
      <c r="G298" s="41"/>
      <c r="H298" s="35"/>
      <c r="I298" s="35"/>
      <c r="J298" s="35"/>
      <c r="K298" s="35"/>
      <c r="L298" s="35"/>
      <c r="M298" s="35"/>
      <c r="N298" s="35"/>
      <c r="O298" s="57"/>
      <c r="P298" s="35"/>
      <c r="Q298" s="35"/>
      <c r="R298" s="35"/>
    </row>
    <row r="299" spans="7:18" s="19" customFormat="1" x14ac:dyDescent="0.25">
      <c r="G299" s="41"/>
      <c r="H299" s="35"/>
      <c r="I299" s="35"/>
      <c r="J299" s="35"/>
      <c r="K299" s="35"/>
      <c r="L299" s="35"/>
      <c r="M299" s="35"/>
      <c r="N299" s="35"/>
      <c r="O299" s="57"/>
      <c r="P299" s="35"/>
      <c r="Q299" s="35"/>
      <c r="R299" s="35"/>
    </row>
    <row r="300" spans="7:18" s="19" customFormat="1" x14ac:dyDescent="0.25">
      <c r="G300" s="41"/>
      <c r="H300" s="35"/>
      <c r="I300" s="35"/>
      <c r="J300" s="35"/>
      <c r="K300" s="35"/>
      <c r="L300" s="35"/>
      <c r="M300" s="35"/>
      <c r="N300" s="35"/>
      <c r="O300" s="57"/>
      <c r="P300" s="35"/>
      <c r="Q300" s="35"/>
      <c r="R300" s="35"/>
    </row>
    <row r="301" spans="7:18" s="19" customFormat="1" x14ac:dyDescent="0.25">
      <c r="G301" s="41"/>
      <c r="H301" s="35"/>
      <c r="I301" s="35"/>
      <c r="J301" s="35"/>
      <c r="K301" s="35"/>
      <c r="L301" s="35"/>
      <c r="M301" s="35"/>
      <c r="N301" s="35"/>
      <c r="O301" s="57"/>
      <c r="P301" s="35"/>
      <c r="Q301" s="35"/>
      <c r="R301" s="35"/>
    </row>
    <row r="302" spans="7:18" s="19" customFormat="1" x14ac:dyDescent="0.25">
      <c r="G302" s="41"/>
      <c r="H302" s="35"/>
      <c r="I302" s="35"/>
      <c r="J302" s="35"/>
      <c r="K302" s="35"/>
      <c r="L302" s="35"/>
      <c r="M302" s="35"/>
      <c r="N302" s="35"/>
      <c r="O302" s="57"/>
      <c r="P302" s="35"/>
      <c r="Q302" s="35"/>
      <c r="R302" s="35"/>
    </row>
    <row r="303" spans="7:18" s="19" customFormat="1" x14ac:dyDescent="0.25">
      <c r="G303" s="41"/>
      <c r="H303" s="35"/>
      <c r="I303" s="35"/>
      <c r="J303" s="35"/>
      <c r="K303" s="35"/>
      <c r="L303" s="35"/>
      <c r="M303" s="35"/>
      <c r="N303" s="35"/>
      <c r="O303" s="57"/>
      <c r="P303" s="35"/>
      <c r="Q303" s="35"/>
      <c r="R303" s="35"/>
    </row>
    <row r="304" spans="7:18" s="19" customFormat="1" x14ac:dyDescent="0.25">
      <c r="G304" s="41"/>
      <c r="H304" s="35"/>
      <c r="I304" s="35"/>
      <c r="J304" s="35"/>
      <c r="K304" s="35"/>
      <c r="L304" s="35"/>
      <c r="M304" s="35"/>
      <c r="N304" s="35"/>
      <c r="O304" s="57"/>
      <c r="P304" s="35"/>
      <c r="Q304" s="35"/>
      <c r="R304" s="35"/>
    </row>
    <row r="305" spans="7:18" s="19" customFormat="1" x14ac:dyDescent="0.25">
      <c r="G305" s="41"/>
      <c r="H305" s="35"/>
      <c r="I305" s="35"/>
      <c r="J305" s="35"/>
      <c r="K305" s="35"/>
      <c r="L305" s="35"/>
      <c r="M305" s="35"/>
      <c r="N305" s="35"/>
      <c r="O305" s="57"/>
      <c r="P305" s="35"/>
      <c r="Q305" s="35"/>
      <c r="R305" s="35"/>
    </row>
    <row r="306" spans="7:18" s="19" customFormat="1" x14ac:dyDescent="0.25">
      <c r="G306" s="41"/>
      <c r="H306" s="35"/>
      <c r="I306" s="35"/>
      <c r="J306" s="35"/>
      <c r="K306" s="35"/>
      <c r="L306" s="35"/>
      <c r="M306" s="35"/>
      <c r="N306" s="35"/>
      <c r="O306" s="57"/>
      <c r="P306" s="35"/>
      <c r="Q306" s="35"/>
      <c r="R306" s="35"/>
    </row>
    <row r="307" spans="7:18" s="19" customFormat="1" x14ac:dyDescent="0.25">
      <c r="G307" s="41"/>
      <c r="H307" s="35"/>
      <c r="I307" s="35"/>
      <c r="J307" s="35"/>
      <c r="K307" s="35"/>
      <c r="L307" s="35"/>
      <c r="M307" s="35"/>
      <c r="N307" s="35"/>
      <c r="O307" s="57"/>
      <c r="P307" s="35"/>
      <c r="Q307" s="35"/>
      <c r="R307" s="35"/>
    </row>
    <row r="308" spans="7:18" s="19" customFormat="1" x14ac:dyDescent="0.25">
      <c r="G308" s="41"/>
      <c r="H308" s="35"/>
      <c r="I308" s="35"/>
      <c r="J308" s="35"/>
      <c r="K308" s="35"/>
      <c r="L308" s="35"/>
      <c r="M308" s="35"/>
      <c r="N308" s="35"/>
      <c r="O308" s="57"/>
      <c r="P308" s="35"/>
      <c r="Q308" s="35"/>
      <c r="R308" s="35"/>
    </row>
    <row r="309" spans="7:18" s="19" customFormat="1" x14ac:dyDescent="0.25">
      <c r="G309" s="41"/>
      <c r="H309" s="35"/>
      <c r="I309" s="35"/>
      <c r="J309" s="35"/>
      <c r="K309" s="35"/>
      <c r="L309" s="35"/>
      <c r="M309" s="35"/>
      <c r="N309" s="35"/>
      <c r="O309" s="57"/>
      <c r="P309" s="35"/>
      <c r="Q309" s="35"/>
      <c r="R309" s="35"/>
    </row>
    <row r="310" spans="7:18" s="19" customFormat="1" x14ac:dyDescent="0.25">
      <c r="G310" s="41"/>
      <c r="H310" s="35"/>
      <c r="I310" s="35"/>
      <c r="J310" s="35"/>
      <c r="K310" s="35"/>
      <c r="L310" s="35"/>
      <c r="M310" s="35"/>
      <c r="N310" s="35"/>
      <c r="O310" s="57"/>
      <c r="P310" s="35"/>
      <c r="Q310" s="35"/>
      <c r="R310" s="35"/>
    </row>
    <row r="311" spans="7:18" s="19" customFormat="1" x14ac:dyDescent="0.25">
      <c r="G311" s="41"/>
      <c r="H311" s="35"/>
      <c r="I311" s="35"/>
      <c r="J311" s="35"/>
      <c r="K311" s="35"/>
      <c r="L311" s="35"/>
      <c r="M311" s="35"/>
      <c r="N311" s="35"/>
      <c r="O311" s="57"/>
      <c r="P311" s="35"/>
      <c r="Q311" s="35"/>
      <c r="R311" s="35"/>
    </row>
    <row r="312" spans="7:18" s="19" customFormat="1" x14ac:dyDescent="0.25">
      <c r="G312" s="41"/>
      <c r="H312" s="35"/>
      <c r="I312" s="35"/>
      <c r="J312" s="35"/>
      <c r="K312" s="35"/>
      <c r="L312" s="35"/>
      <c r="M312" s="35"/>
      <c r="N312" s="35"/>
      <c r="O312" s="57"/>
      <c r="P312" s="35"/>
      <c r="Q312" s="35"/>
      <c r="R312" s="35"/>
    </row>
    <row r="313" spans="7:18" s="19" customFormat="1" x14ac:dyDescent="0.25">
      <c r="G313" s="41"/>
      <c r="H313" s="35"/>
      <c r="I313" s="35"/>
      <c r="J313" s="35"/>
      <c r="K313" s="35"/>
      <c r="L313" s="35"/>
      <c r="M313" s="35"/>
      <c r="N313" s="35"/>
      <c r="O313" s="57"/>
      <c r="P313" s="35"/>
      <c r="Q313" s="35"/>
      <c r="R313" s="35"/>
    </row>
    <row r="314" spans="7:18" s="19" customFormat="1" x14ac:dyDescent="0.25">
      <c r="G314" s="41"/>
      <c r="H314" s="35"/>
      <c r="I314" s="35"/>
      <c r="J314" s="35"/>
      <c r="K314" s="35"/>
      <c r="L314" s="35"/>
      <c r="M314" s="35"/>
      <c r="N314" s="35"/>
      <c r="O314" s="57"/>
      <c r="P314" s="35"/>
      <c r="Q314" s="35"/>
      <c r="R314" s="35"/>
    </row>
    <row r="315" spans="7:18" s="19" customFormat="1" x14ac:dyDescent="0.25">
      <c r="G315" s="41"/>
      <c r="H315" s="35"/>
      <c r="I315" s="35"/>
      <c r="J315" s="35"/>
      <c r="K315" s="35"/>
      <c r="L315" s="35"/>
      <c r="M315" s="35"/>
      <c r="N315" s="35"/>
      <c r="O315" s="57"/>
      <c r="P315" s="35"/>
      <c r="Q315" s="35"/>
      <c r="R315" s="35"/>
    </row>
    <row r="316" spans="7:18" s="19" customFormat="1" x14ac:dyDescent="0.25">
      <c r="G316" s="41"/>
      <c r="H316" s="35"/>
      <c r="I316" s="35"/>
      <c r="J316" s="35"/>
      <c r="K316" s="35"/>
      <c r="L316" s="35"/>
      <c r="M316" s="35"/>
      <c r="N316" s="35"/>
      <c r="O316" s="57"/>
      <c r="P316" s="35"/>
      <c r="Q316" s="35"/>
      <c r="R316" s="35"/>
    </row>
    <row r="317" spans="7:18" s="19" customFormat="1" x14ac:dyDescent="0.25">
      <c r="G317" s="41"/>
      <c r="H317" s="35"/>
      <c r="I317" s="35"/>
      <c r="J317" s="35"/>
      <c r="K317" s="35"/>
      <c r="L317" s="35"/>
      <c r="M317" s="35"/>
      <c r="N317" s="35"/>
      <c r="O317" s="57"/>
      <c r="P317" s="35"/>
      <c r="Q317" s="35"/>
      <c r="R317" s="35"/>
    </row>
  </sheetData>
  <mergeCells count="20">
    <mergeCell ref="A1:N1"/>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 ref="R2:R3"/>
    <mergeCell ref="S2:S3"/>
    <mergeCell ref="N2:N3"/>
    <mergeCell ref="O2:O3"/>
  </mergeCells>
  <printOptions horizontalCentered="1"/>
  <pageMargins left="0.43307086614173229" right="0.11811023622047245" top="0.74803149606299213" bottom="0.74803149606299213" header="0.31496062992125984" footer="0.31496062992125984"/>
  <pageSetup paperSize="5"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6"/>
  <sheetViews>
    <sheetView topLeftCell="I76" zoomScale="98" zoomScaleNormal="98" workbookViewId="0">
      <selection activeCell="U96" sqref="U96"/>
    </sheetView>
  </sheetViews>
  <sheetFormatPr baseColWidth="10" defaultColWidth="10.85546875" defaultRowHeight="15" x14ac:dyDescent="0.25"/>
  <cols>
    <col min="1" max="1" width="6.7109375" style="16" customWidth="1"/>
    <col min="2" max="2" width="27.85546875" style="16" customWidth="1"/>
    <col min="3" max="3" width="22.28515625" style="16" customWidth="1"/>
    <col min="4" max="4" width="17.140625" style="16" customWidth="1"/>
    <col min="5" max="5" width="16" style="16" customWidth="1"/>
    <col min="6" max="6" width="15.42578125" style="16" hidden="1" customWidth="1"/>
    <col min="7" max="7" width="13" style="38" hidden="1" customWidth="1"/>
    <col min="8" max="8" width="13.7109375" style="32" customWidth="1"/>
    <col min="9" max="9" width="11.7109375" style="32" customWidth="1"/>
    <col min="10" max="10" width="11.5703125" style="32" customWidth="1"/>
    <col min="11" max="11" width="12.5703125" style="32" customWidth="1"/>
    <col min="12" max="12" width="8" style="32" customWidth="1"/>
    <col min="13" max="13" width="13.85546875" style="32" customWidth="1"/>
    <col min="14" max="14" width="15.5703125" style="32" customWidth="1"/>
    <col min="15" max="15" width="14.140625" style="55" customWidth="1"/>
    <col min="16" max="16" width="11.85546875" style="32" customWidth="1"/>
    <col min="17" max="17" width="12.85546875" style="32" customWidth="1"/>
    <col min="18" max="18" width="10.5703125" style="32" customWidth="1"/>
    <col min="19" max="19" width="13.85546875" style="16" customWidth="1"/>
    <col min="20" max="20" width="13.28515625" style="16" bestFit="1" customWidth="1"/>
    <col min="21" max="21" width="13.28515625" style="16" customWidth="1"/>
    <col min="22" max="22" width="15.5703125" style="16" customWidth="1"/>
    <col min="23" max="16384" width="10.85546875" style="16"/>
  </cols>
  <sheetData>
    <row r="1" spans="1:19" ht="21" x14ac:dyDescent="0.25">
      <c r="A1" s="173" t="s">
        <v>186</v>
      </c>
      <c r="B1" s="173"/>
      <c r="C1" s="173"/>
      <c r="D1" s="173"/>
      <c r="E1" s="173"/>
      <c r="F1" s="173"/>
      <c r="G1" s="173"/>
      <c r="H1" s="173"/>
      <c r="I1" s="173"/>
      <c r="J1" s="173"/>
      <c r="K1" s="173"/>
      <c r="L1" s="173"/>
      <c r="M1" s="173"/>
      <c r="N1" s="173"/>
    </row>
    <row r="2" spans="1:19" s="38" customFormat="1" ht="15" customHeight="1" x14ac:dyDescent="0.25">
      <c r="A2" s="174" t="s">
        <v>0</v>
      </c>
      <c r="B2" s="174" t="s">
        <v>1</v>
      </c>
      <c r="C2" s="176" t="s">
        <v>10</v>
      </c>
      <c r="D2" s="176" t="s">
        <v>117</v>
      </c>
      <c r="E2" s="174" t="s">
        <v>2</v>
      </c>
      <c r="F2" s="174" t="s">
        <v>3</v>
      </c>
      <c r="G2" s="178" t="s">
        <v>73</v>
      </c>
      <c r="H2" s="171" t="s">
        <v>125</v>
      </c>
      <c r="I2" s="180" t="s">
        <v>126</v>
      </c>
      <c r="J2" s="181" t="s">
        <v>127</v>
      </c>
      <c r="K2" s="181" t="s">
        <v>128</v>
      </c>
      <c r="L2" s="181" t="s">
        <v>129</v>
      </c>
      <c r="M2" s="171" t="s">
        <v>130</v>
      </c>
      <c r="N2" s="171" t="s">
        <v>131</v>
      </c>
      <c r="O2" s="172" t="s">
        <v>190</v>
      </c>
      <c r="P2" s="167" t="s">
        <v>132</v>
      </c>
      <c r="Q2" s="167" t="s">
        <v>134</v>
      </c>
      <c r="R2" s="167" t="s">
        <v>133</v>
      </c>
      <c r="S2" s="169" t="s">
        <v>4</v>
      </c>
    </row>
    <row r="3" spans="1:19" s="38" customFormat="1" ht="58.5" customHeight="1" x14ac:dyDescent="0.25">
      <c r="A3" s="175"/>
      <c r="B3" s="175"/>
      <c r="C3" s="177"/>
      <c r="D3" s="177"/>
      <c r="E3" s="175"/>
      <c r="F3" s="175"/>
      <c r="G3" s="179"/>
      <c r="H3" s="171"/>
      <c r="I3" s="180"/>
      <c r="J3" s="181"/>
      <c r="K3" s="181"/>
      <c r="L3" s="181"/>
      <c r="M3" s="171"/>
      <c r="N3" s="171"/>
      <c r="O3" s="172"/>
      <c r="P3" s="168"/>
      <c r="Q3" s="168"/>
      <c r="R3" s="168"/>
      <c r="S3" s="170"/>
    </row>
    <row r="4" spans="1:19" s="19" customFormat="1" ht="24" x14ac:dyDescent="0.25">
      <c r="A4" s="58">
        <v>1</v>
      </c>
      <c r="B4" s="89" t="s">
        <v>9</v>
      </c>
      <c r="C4" s="17" t="s">
        <v>7</v>
      </c>
      <c r="D4" s="17" t="s">
        <v>118</v>
      </c>
      <c r="E4" s="17" t="s">
        <v>5</v>
      </c>
      <c r="F4" s="18" t="s">
        <v>95</v>
      </c>
      <c r="G4" s="13" t="s">
        <v>74</v>
      </c>
      <c r="H4" s="50">
        <v>12000</v>
      </c>
      <c r="I4" s="37">
        <v>250</v>
      </c>
      <c r="J4" s="37">
        <v>0</v>
      </c>
      <c r="K4" s="37">
        <v>3000</v>
      </c>
      <c r="L4" s="37">
        <v>0</v>
      </c>
      <c r="M4" s="50">
        <v>0</v>
      </c>
      <c r="N4" s="124">
        <v>6000</v>
      </c>
      <c r="O4" s="56">
        <f t="shared" ref="O4:O35" si="0">SUM(H4:N4)</f>
        <v>21250</v>
      </c>
      <c r="P4" s="53">
        <f>O4-250</f>
        <v>21000</v>
      </c>
      <c r="Q4" s="53">
        <f>(O4-250)/2</f>
        <v>10500</v>
      </c>
      <c r="R4" s="53">
        <v>200</v>
      </c>
      <c r="S4" s="18"/>
    </row>
    <row r="5" spans="1:19" s="14" customFormat="1" ht="24.75" x14ac:dyDescent="0.25">
      <c r="A5" s="44">
        <v>2</v>
      </c>
      <c r="B5" s="49" t="s">
        <v>227</v>
      </c>
      <c r="C5" s="45" t="s">
        <v>26</v>
      </c>
      <c r="D5" s="46" t="s">
        <v>177</v>
      </c>
      <c r="E5" s="46" t="s">
        <v>23</v>
      </c>
      <c r="F5" s="46" t="s">
        <v>148</v>
      </c>
      <c r="G5" s="47" t="s">
        <v>74</v>
      </c>
      <c r="H5" s="51">
        <v>2441</v>
      </c>
      <c r="I5" s="50">
        <v>250</v>
      </c>
      <c r="J5" s="50">
        <v>0</v>
      </c>
      <c r="K5" s="50">
        <v>1500</v>
      </c>
      <c r="L5" s="50">
        <v>0</v>
      </c>
      <c r="M5" s="50">
        <v>0</v>
      </c>
      <c r="N5" s="124">
        <v>1500</v>
      </c>
      <c r="O5" s="52">
        <f t="shared" si="0"/>
        <v>5691</v>
      </c>
      <c r="P5" s="54">
        <f t="shared" ref="P5:P68" si="1">O5-250</f>
        <v>5441</v>
      </c>
      <c r="Q5" s="53">
        <f t="shared" ref="Q5:Q68" si="2">(O5-250)/2</f>
        <v>2720.5</v>
      </c>
      <c r="R5" s="53">
        <v>200</v>
      </c>
      <c r="S5" s="11"/>
    </row>
    <row r="6" spans="1:19" s="14" customFormat="1" ht="24.75" x14ac:dyDescent="0.25">
      <c r="A6" s="44">
        <v>3</v>
      </c>
      <c r="B6" s="49" t="s">
        <v>20</v>
      </c>
      <c r="C6" s="48" t="s">
        <v>14</v>
      </c>
      <c r="D6" s="46" t="s">
        <v>176</v>
      </c>
      <c r="E6" s="46" t="s">
        <v>189</v>
      </c>
      <c r="F6" s="46" t="s">
        <v>154</v>
      </c>
      <c r="G6" s="47" t="s">
        <v>74</v>
      </c>
      <c r="H6" s="51">
        <v>6297</v>
      </c>
      <c r="I6" s="50">
        <v>250</v>
      </c>
      <c r="J6" s="50">
        <v>375</v>
      </c>
      <c r="K6" s="50">
        <v>0</v>
      </c>
      <c r="L6" s="50">
        <v>0</v>
      </c>
      <c r="M6" s="50">
        <v>0</v>
      </c>
      <c r="N6" s="123">
        <v>2000</v>
      </c>
      <c r="O6" s="78">
        <f t="shared" si="0"/>
        <v>8922</v>
      </c>
      <c r="P6" s="54">
        <f t="shared" si="1"/>
        <v>8672</v>
      </c>
      <c r="Q6" s="53">
        <f t="shared" si="2"/>
        <v>4336</v>
      </c>
      <c r="R6" s="53">
        <v>200</v>
      </c>
      <c r="S6" s="11"/>
    </row>
    <row r="7" spans="1:19" s="19" customFormat="1" ht="24" x14ac:dyDescent="0.25">
      <c r="A7" s="58">
        <v>4</v>
      </c>
      <c r="B7" s="89" t="s">
        <v>137</v>
      </c>
      <c r="C7" s="17" t="s">
        <v>8</v>
      </c>
      <c r="D7" s="17" t="s">
        <v>119</v>
      </c>
      <c r="E7" s="20" t="s">
        <v>11</v>
      </c>
      <c r="F7" s="18" t="s">
        <v>95</v>
      </c>
      <c r="G7" s="13" t="s">
        <v>74</v>
      </c>
      <c r="H7" s="50">
        <v>7387</v>
      </c>
      <c r="I7" s="37">
        <v>250</v>
      </c>
      <c r="J7" s="37">
        <v>375</v>
      </c>
      <c r="K7" s="37">
        <v>3000</v>
      </c>
      <c r="L7" s="37">
        <v>0</v>
      </c>
      <c r="M7" s="50">
        <v>0</v>
      </c>
      <c r="N7" s="123">
        <v>4000</v>
      </c>
      <c r="O7" s="56">
        <f t="shared" si="0"/>
        <v>15012</v>
      </c>
      <c r="P7" s="53">
        <f>O7-250</f>
        <v>14762</v>
      </c>
      <c r="Q7" s="53">
        <f t="shared" si="2"/>
        <v>7381</v>
      </c>
      <c r="R7" s="53">
        <v>200</v>
      </c>
      <c r="S7" s="20"/>
    </row>
    <row r="8" spans="1:19" s="14" customFormat="1" ht="24.75" x14ac:dyDescent="0.25">
      <c r="A8" s="59">
        <v>5</v>
      </c>
      <c r="B8" s="49" t="s">
        <v>228</v>
      </c>
      <c r="C8" s="45" t="s">
        <v>147</v>
      </c>
      <c r="D8" s="46" t="s">
        <v>177</v>
      </c>
      <c r="E8" s="46" t="s">
        <v>23</v>
      </c>
      <c r="F8" s="46" t="s">
        <v>148</v>
      </c>
      <c r="G8" s="47" t="s">
        <v>74</v>
      </c>
      <c r="H8" s="51">
        <v>2441</v>
      </c>
      <c r="I8" s="50">
        <v>250</v>
      </c>
      <c r="J8" s="50">
        <v>0</v>
      </c>
      <c r="K8" s="50">
        <v>1500</v>
      </c>
      <c r="L8" s="50">
        <v>0</v>
      </c>
      <c r="M8" s="50">
        <v>0</v>
      </c>
      <c r="N8" s="123">
        <v>1500</v>
      </c>
      <c r="O8" s="52">
        <f t="shared" si="0"/>
        <v>5691</v>
      </c>
      <c r="P8" s="54">
        <f t="shared" si="1"/>
        <v>5441</v>
      </c>
      <c r="Q8" s="53">
        <f t="shared" si="2"/>
        <v>2720.5</v>
      </c>
      <c r="R8" s="53">
        <v>200</v>
      </c>
      <c r="S8" s="11"/>
    </row>
    <row r="9" spans="1:19" s="19" customFormat="1" x14ac:dyDescent="0.2">
      <c r="A9" s="15">
        <v>6</v>
      </c>
      <c r="B9" s="1" t="s">
        <v>96</v>
      </c>
      <c r="C9" s="21" t="s">
        <v>12</v>
      </c>
      <c r="D9" s="21" t="s">
        <v>119</v>
      </c>
      <c r="E9" s="20" t="s">
        <v>15</v>
      </c>
      <c r="F9" s="20" t="s">
        <v>16</v>
      </c>
      <c r="G9" s="13" t="s">
        <v>74</v>
      </c>
      <c r="H9" s="50">
        <v>6925</v>
      </c>
      <c r="I9" s="37">
        <v>250</v>
      </c>
      <c r="J9" s="37">
        <v>375</v>
      </c>
      <c r="K9" s="37">
        <v>0</v>
      </c>
      <c r="L9" s="37">
        <v>0</v>
      </c>
      <c r="M9" s="50">
        <v>1575</v>
      </c>
      <c r="N9" s="50">
        <v>3000</v>
      </c>
      <c r="O9" s="56">
        <f t="shared" si="0"/>
        <v>12125</v>
      </c>
      <c r="P9" s="53">
        <f t="shared" si="1"/>
        <v>11875</v>
      </c>
      <c r="Q9" s="53">
        <f t="shared" si="2"/>
        <v>5937.5</v>
      </c>
      <c r="R9" s="53">
        <v>200</v>
      </c>
      <c r="S9" s="20"/>
    </row>
    <row r="10" spans="1:19" s="19" customFormat="1" ht="36" x14ac:dyDescent="0.2">
      <c r="A10" s="15">
        <v>7</v>
      </c>
      <c r="B10" s="1" t="s">
        <v>226</v>
      </c>
      <c r="C10" s="21" t="s">
        <v>14</v>
      </c>
      <c r="D10" s="21" t="s">
        <v>120</v>
      </c>
      <c r="E10" s="20" t="s">
        <v>17</v>
      </c>
      <c r="F10" s="20" t="s">
        <v>16</v>
      </c>
      <c r="G10" s="13" t="s">
        <v>74</v>
      </c>
      <c r="H10" s="50">
        <v>6297</v>
      </c>
      <c r="I10" s="37">
        <v>250</v>
      </c>
      <c r="J10" s="37">
        <v>375</v>
      </c>
      <c r="K10" s="37">
        <v>0</v>
      </c>
      <c r="L10" s="37">
        <v>0</v>
      </c>
      <c r="M10" s="37">
        <v>0</v>
      </c>
      <c r="N10" s="127">
        <v>2000</v>
      </c>
      <c r="O10" s="56">
        <f t="shared" si="0"/>
        <v>8922</v>
      </c>
      <c r="P10" s="53">
        <f t="shared" si="1"/>
        <v>8672</v>
      </c>
      <c r="Q10" s="53">
        <f t="shared" si="2"/>
        <v>4336</v>
      </c>
      <c r="R10" s="53">
        <v>200</v>
      </c>
      <c r="S10" s="20"/>
    </row>
    <row r="11" spans="1:19" s="120" customFormat="1" ht="36" x14ac:dyDescent="0.25">
      <c r="A11" s="114">
        <v>8</v>
      </c>
      <c r="B11" s="90" t="s">
        <v>138</v>
      </c>
      <c r="C11" s="115" t="s">
        <v>14</v>
      </c>
      <c r="D11" s="115" t="s">
        <v>120</v>
      </c>
      <c r="E11" s="91" t="s">
        <v>135</v>
      </c>
      <c r="F11" s="116" t="s">
        <v>24</v>
      </c>
      <c r="G11" s="117" t="s">
        <v>74</v>
      </c>
      <c r="H11" s="118">
        <v>6297</v>
      </c>
      <c r="I11" s="119">
        <v>250</v>
      </c>
      <c r="J11" s="119">
        <v>375</v>
      </c>
      <c r="K11" s="119">
        <v>0</v>
      </c>
      <c r="L11" s="119">
        <v>0</v>
      </c>
      <c r="M11" s="119">
        <v>0</v>
      </c>
      <c r="N11" s="125">
        <v>2000</v>
      </c>
      <c r="O11" s="34">
        <f t="shared" si="0"/>
        <v>8922</v>
      </c>
      <c r="P11" s="118">
        <f t="shared" si="1"/>
        <v>8672</v>
      </c>
      <c r="Q11" s="53">
        <f t="shared" si="2"/>
        <v>4336</v>
      </c>
      <c r="R11" s="118">
        <v>200</v>
      </c>
      <c r="S11" s="116"/>
    </row>
    <row r="12" spans="1:19" s="19" customFormat="1" ht="36" x14ac:dyDescent="0.25">
      <c r="A12" s="58">
        <v>9</v>
      </c>
      <c r="B12" s="1" t="s">
        <v>18</v>
      </c>
      <c r="C12" s="21" t="s">
        <v>19</v>
      </c>
      <c r="D12" s="21" t="s">
        <v>175</v>
      </c>
      <c r="E12" s="18" t="s">
        <v>136</v>
      </c>
      <c r="F12" s="20" t="s">
        <v>24</v>
      </c>
      <c r="G12" s="13" t="s">
        <v>74</v>
      </c>
      <c r="H12" s="50">
        <v>3525</v>
      </c>
      <c r="I12" s="37">
        <v>250</v>
      </c>
      <c r="J12" s="37">
        <v>375</v>
      </c>
      <c r="K12" s="37">
        <v>0</v>
      </c>
      <c r="L12" s="37">
        <v>0</v>
      </c>
      <c r="M12" s="37">
        <v>0</v>
      </c>
      <c r="N12" s="37">
        <v>1800</v>
      </c>
      <c r="O12" s="56">
        <f t="shared" si="0"/>
        <v>5950</v>
      </c>
      <c r="P12" s="53">
        <f t="shared" si="1"/>
        <v>5700</v>
      </c>
      <c r="Q12" s="53">
        <f t="shared" si="2"/>
        <v>2850</v>
      </c>
      <c r="R12" s="53">
        <v>200</v>
      </c>
      <c r="S12" s="20"/>
    </row>
    <row r="13" spans="1:19" s="120" customFormat="1" ht="24" x14ac:dyDescent="0.2">
      <c r="A13" s="121">
        <v>10</v>
      </c>
      <c r="B13" s="90" t="s">
        <v>139</v>
      </c>
      <c r="C13" s="115" t="s">
        <v>19</v>
      </c>
      <c r="D13" s="115" t="s">
        <v>175</v>
      </c>
      <c r="E13" s="91" t="s">
        <v>187</v>
      </c>
      <c r="F13" s="116" t="s">
        <v>24</v>
      </c>
      <c r="G13" s="117" t="s">
        <v>74</v>
      </c>
      <c r="H13" s="118">
        <v>3525</v>
      </c>
      <c r="I13" s="119">
        <v>250</v>
      </c>
      <c r="J13" s="119">
        <v>0</v>
      </c>
      <c r="K13" s="119">
        <v>0</v>
      </c>
      <c r="L13" s="119">
        <v>0</v>
      </c>
      <c r="M13" s="119">
        <v>0</v>
      </c>
      <c r="N13" s="122">
        <v>1800</v>
      </c>
      <c r="O13" s="34">
        <f t="shared" si="0"/>
        <v>5575</v>
      </c>
      <c r="P13" s="118">
        <f t="shared" si="1"/>
        <v>5325</v>
      </c>
      <c r="Q13" s="53">
        <f t="shared" si="2"/>
        <v>2662.5</v>
      </c>
      <c r="R13" s="118">
        <v>200</v>
      </c>
      <c r="S13" s="116"/>
    </row>
    <row r="14" spans="1:19" s="120" customFormat="1" ht="24" x14ac:dyDescent="0.2">
      <c r="A14" s="121">
        <v>11</v>
      </c>
      <c r="B14" s="91" t="s">
        <v>229</v>
      </c>
      <c r="C14" s="88" t="s">
        <v>38</v>
      </c>
      <c r="D14" s="88" t="s">
        <v>175</v>
      </c>
      <c r="E14" s="88" t="s">
        <v>182</v>
      </c>
      <c r="F14" s="116" t="s">
        <v>24</v>
      </c>
      <c r="G14" s="117" t="s">
        <v>74</v>
      </c>
      <c r="H14" s="118">
        <v>3525</v>
      </c>
      <c r="I14" s="119">
        <v>250</v>
      </c>
      <c r="J14" s="119">
        <v>375</v>
      </c>
      <c r="K14" s="119">
        <v>0</v>
      </c>
      <c r="L14" s="119">
        <v>0</v>
      </c>
      <c r="M14" s="119">
        <v>0</v>
      </c>
      <c r="N14" s="119">
        <v>1800</v>
      </c>
      <c r="O14" s="34">
        <f t="shared" si="0"/>
        <v>5950</v>
      </c>
      <c r="P14" s="118">
        <f t="shared" si="1"/>
        <v>5700</v>
      </c>
      <c r="Q14" s="53">
        <f t="shared" si="2"/>
        <v>2850</v>
      </c>
      <c r="R14" s="118">
        <v>200</v>
      </c>
      <c r="S14" s="116"/>
    </row>
    <row r="15" spans="1:19" s="120" customFormat="1" ht="24" customHeight="1" x14ac:dyDescent="0.25">
      <c r="A15" s="114">
        <v>12</v>
      </c>
      <c r="B15" s="90" t="s">
        <v>20</v>
      </c>
      <c r="C15" s="115" t="s">
        <v>19</v>
      </c>
      <c r="D15" s="115" t="s">
        <v>175</v>
      </c>
      <c r="E15" s="91" t="s">
        <v>188</v>
      </c>
      <c r="F15" s="116" t="s">
        <v>24</v>
      </c>
      <c r="G15" s="117" t="s">
        <v>74</v>
      </c>
      <c r="H15" s="118">
        <v>3525</v>
      </c>
      <c r="I15" s="119">
        <v>250</v>
      </c>
      <c r="J15" s="119">
        <v>375</v>
      </c>
      <c r="K15" s="119">
        <v>0</v>
      </c>
      <c r="L15" s="119">
        <v>0</v>
      </c>
      <c r="M15" s="119">
        <v>0</v>
      </c>
      <c r="N15" s="119">
        <v>1800</v>
      </c>
      <c r="O15" s="34">
        <f t="shared" si="0"/>
        <v>5950</v>
      </c>
      <c r="P15" s="118">
        <f t="shared" si="1"/>
        <v>5700</v>
      </c>
      <c r="Q15" s="53">
        <f t="shared" si="2"/>
        <v>2850</v>
      </c>
      <c r="R15" s="118">
        <v>200</v>
      </c>
      <c r="S15" s="116"/>
    </row>
    <row r="16" spans="1:19" s="19" customFormat="1" x14ac:dyDescent="0.25">
      <c r="A16" s="58">
        <v>13</v>
      </c>
      <c r="B16" s="2" t="s">
        <v>21</v>
      </c>
      <c r="C16" s="22" t="s">
        <v>22</v>
      </c>
      <c r="D16" s="22" t="s">
        <v>93</v>
      </c>
      <c r="E16" s="20" t="s">
        <v>23</v>
      </c>
      <c r="F16" s="20" t="s">
        <v>24</v>
      </c>
      <c r="G16" s="13" t="s">
        <v>74</v>
      </c>
      <c r="H16" s="50">
        <v>1682</v>
      </c>
      <c r="I16" s="37">
        <v>250</v>
      </c>
      <c r="J16" s="37">
        <v>0</v>
      </c>
      <c r="K16" s="37">
        <v>0</v>
      </c>
      <c r="L16" s="37">
        <v>35</v>
      </c>
      <c r="M16" s="37">
        <v>0</v>
      </c>
      <c r="N16" s="122">
        <v>1200</v>
      </c>
      <c r="O16" s="56">
        <f t="shared" si="0"/>
        <v>3167</v>
      </c>
      <c r="P16" s="53">
        <f t="shared" si="1"/>
        <v>2917</v>
      </c>
      <c r="Q16" s="53">
        <f t="shared" si="2"/>
        <v>1458.5</v>
      </c>
      <c r="R16" s="53">
        <v>200</v>
      </c>
      <c r="S16" s="20"/>
    </row>
    <row r="17" spans="1:19" s="19" customFormat="1" x14ac:dyDescent="0.2">
      <c r="A17" s="15">
        <v>14</v>
      </c>
      <c r="B17" s="2" t="s">
        <v>97</v>
      </c>
      <c r="C17" s="22" t="s">
        <v>12</v>
      </c>
      <c r="D17" s="22" t="s">
        <v>119</v>
      </c>
      <c r="E17" s="20" t="s">
        <v>6</v>
      </c>
      <c r="F17" s="18" t="s">
        <v>98</v>
      </c>
      <c r="G17" s="13" t="s">
        <v>74</v>
      </c>
      <c r="H17" s="50">
        <v>6925</v>
      </c>
      <c r="I17" s="37">
        <v>250</v>
      </c>
      <c r="J17" s="37">
        <v>375</v>
      </c>
      <c r="K17" s="37">
        <v>0</v>
      </c>
      <c r="L17" s="37">
        <v>0</v>
      </c>
      <c r="M17" s="37">
        <v>0</v>
      </c>
      <c r="N17" s="37">
        <v>3000</v>
      </c>
      <c r="O17" s="34">
        <f t="shared" si="0"/>
        <v>10550</v>
      </c>
      <c r="P17" s="53">
        <f t="shared" si="1"/>
        <v>10300</v>
      </c>
      <c r="Q17" s="53">
        <f t="shared" si="2"/>
        <v>5150</v>
      </c>
      <c r="R17" s="53">
        <v>200</v>
      </c>
      <c r="S17" s="20"/>
    </row>
    <row r="18" spans="1:19" s="19" customFormat="1" ht="24" x14ac:dyDescent="0.2">
      <c r="A18" s="15">
        <v>15</v>
      </c>
      <c r="B18" s="2" t="s">
        <v>25</v>
      </c>
      <c r="C18" s="22" t="s">
        <v>26</v>
      </c>
      <c r="D18" s="22" t="s">
        <v>121</v>
      </c>
      <c r="E18" s="20" t="s">
        <v>23</v>
      </c>
      <c r="F18" s="18" t="s">
        <v>98</v>
      </c>
      <c r="G18" s="13" t="s">
        <v>74</v>
      </c>
      <c r="H18" s="50">
        <v>2441</v>
      </c>
      <c r="I18" s="37">
        <v>250</v>
      </c>
      <c r="J18" s="37">
        <v>0</v>
      </c>
      <c r="K18" s="37">
        <v>0</v>
      </c>
      <c r="L18" s="37">
        <v>0</v>
      </c>
      <c r="M18" s="37">
        <v>0</v>
      </c>
      <c r="N18" s="37">
        <v>1000</v>
      </c>
      <c r="O18" s="68">
        <f t="shared" si="0"/>
        <v>3691</v>
      </c>
      <c r="P18" s="53">
        <f t="shared" si="1"/>
        <v>3441</v>
      </c>
      <c r="Q18" s="53">
        <f t="shared" si="2"/>
        <v>1720.5</v>
      </c>
      <c r="R18" s="53">
        <v>200</v>
      </c>
      <c r="S18" s="20"/>
    </row>
    <row r="19" spans="1:19" s="19" customFormat="1" ht="45" customHeight="1" x14ac:dyDescent="0.25">
      <c r="A19" s="58">
        <v>16</v>
      </c>
      <c r="B19" s="2" t="s">
        <v>99</v>
      </c>
      <c r="C19" s="22" t="s">
        <v>14</v>
      </c>
      <c r="D19" s="22" t="s">
        <v>120</v>
      </c>
      <c r="E19" s="20" t="s">
        <v>80</v>
      </c>
      <c r="F19" s="18" t="s">
        <v>98</v>
      </c>
      <c r="G19" s="13" t="s">
        <v>74</v>
      </c>
      <c r="H19" s="50">
        <v>6297</v>
      </c>
      <c r="I19" s="37">
        <v>250</v>
      </c>
      <c r="J19" s="37">
        <v>375</v>
      </c>
      <c r="K19" s="37">
        <v>0</v>
      </c>
      <c r="L19" s="37">
        <v>0</v>
      </c>
      <c r="M19" s="37">
        <v>0</v>
      </c>
      <c r="N19" s="125">
        <v>1800</v>
      </c>
      <c r="O19" s="66">
        <f t="shared" si="0"/>
        <v>8722</v>
      </c>
      <c r="P19" s="53">
        <f t="shared" si="1"/>
        <v>8472</v>
      </c>
      <c r="Q19" s="53">
        <f t="shared" si="2"/>
        <v>4236</v>
      </c>
      <c r="R19" s="53">
        <v>200</v>
      </c>
      <c r="S19" s="20"/>
    </row>
    <row r="20" spans="1:19" s="19" customFormat="1" x14ac:dyDescent="0.25">
      <c r="A20" s="58">
        <v>17</v>
      </c>
      <c r="B20" s="2" t="s">
        <v>100</v>
      </c>
      <c r="C20" s="22" t="s">
        <v>12</v>
      </c>
      <c r="D20" s="22" t="s">
        <v>119</v>
      </c>
      <c r="E20" s="20" t="s">
        <v>6</v>
      </c>
      <c r="F20" s="20" t="s">
        <v>27</v>
      </c>
      <c r="G20" s="13" t="s">
        <v>74</v>
      </c>
      <c r="H20" s="50">
        <v>6925</v>
      </c>
      <c r="I20" s="37">
        <v>250</v>
      </c>
      <c r="J20" s="37">
        <v>375</v>
      </c>
      <c r="K20" s="37">
        <v>0</v>
      </c>
      <c r="L20" s="37">
        <v>0</v>
      </c>
      <c r="M20" s="37">
        <v>0</v>
      </c>
      <c r="N20" s="37">
        <v>3000</v>
      </c>
      <c r="O20" s="70">
        <f t="shared" si="0"/>
        <v>10550</v>
      </c>
      <c r="P20" s="53">
        <f t="shared" si="1"/>
        <v>10300</v>
      </c>
      <c r="Q20" s="53">
        <f t="shared" si="2"/>
        <v>5150</v>
      </c>
      <c r="R20" s="53">
        <v>200</v>
      </c>
      <c r="S20" s="20"/>
    </row>
    <row r="21" spans="1:19" s="14" customFormat="1" x14ac:dyDescent="0.25">
      <c r="A21" s="44">
        <v>18</v>
      </c>
      <c r="B21" s="49" t="s">
        <v>230</v>
      </c>
      <c r="C21" s="48" t="s">
        <v>26</v>
      </c>
      <c r="D21" s="46" t="s">
        <v>160</v>
      </c>
      <c r="E21" s="46"/>
      <c r="F21" s="46" t="s">
        <v>161</v>
      </c>
      <c r="G21" s="47" t="s">
        <v>74</v>
      </c>
      <c r="H21" s="51">
        <v>2441</v>
      </c>
      <c r="I21" s="50">
        <v>250</v>
      </c>
      <c r="J21" s="50">
        <v>0</v>
      </c>
      <c r="K21" s="50">
        <v>1500</v>
      </c>
      <c r="L21" s="50">
        <v>0</v>
      </c>
      <c r="M21" s="50">
        <v>0</v>
      </c>
      <c r="N21" s="62">
        <v>1500</v>
      </c>
      <c r="O21" s="52">
        <f t="shared" si="0"/>
        <v>5691</v>
      </c>
      <c r="P21" s="54">
        <f t="shared" si="1"/>
        <v>5441</v>
      </c>
      <c r="Q21" s="53">
        <f t="shared" si="2"/>
        <v>2720.5</v>
      </c>
      <c r="R21" s="53">
        <v>200</v>
      </c>
      <c r="S21" s="11"/>
    </row>
    <row r="22" spans="1:19" s="19" customFormat="1" ht="36" x14ac:dyDescent="0.2">
      <c r="A22" s="15">
        <v>19</v>
      </c>
      <c r="B22" s="2" t="s">
        <v>20</v>
      </c>
      <c r="C22" s="22" t="s">
        <v>14</v>
      </c>
      <c r="D22" s="22" t="s">
        <v>120</v>
      </c>
      <c r="E22" s="20" t="s">
        <v>80</v>
      </c>
      <c r="F22" s="20" t="s">
        <v>101</v>
      </c>
      <c r="G22" s="13" t="s">
        <v>74</v>
      </c>
      <c r="H22" s="50">
        <v>6297</v>
      </c>
      <c r="I22" s="37">
        <v>250</v>
      </c>
      <c r="J22" s="37">
        <v>375</v>
      </c>
      <c r="K22" s="37">
        <v>0</v>
      </c>
      <c r="L22" s="37">
        <v>0</v>
      </c>
      <c r="M22" s="37">
        <v>0</v>
      </c>
      <c r="N22" s="125">
        <v>2000</v>
      </c>
      <c r="O22" s="67">
        <f t="shared" si="0"/>
        <v>8922</v>
      </c>
      <c r="P22" s="53">
        <f t="shared" si="1"/>
        <v>8672</v>
      </c>
      <c r="Q22" s="53">
        <f t="shared" si="2"/>
        <v>4336</v>
      </c>
      <c r="R22" s="53">
        <v>200</v>
      </c>
      <c r="S22" s="20"/>
    </row>
    <row r="23" spans="1:19" s="19" customFormat="1" ht="36" x14ac:dyDescent="0.25">
      <c r="A23" s="58">
        <v>20</v>
      </c>
      <c r="B23" s="88" t="s">
        <v>140</v>
      </c>
      <c r="C23" s="22" t="s">
        <v>14</v>
      </c>
      <c r="D23" s="22" t="s">
        <v>120</v>
      </c>
      <c r="E23" s="20" t="s">
        <v>80</v>
      </c>
      <c r="F23" s="20" t="s">
        <v>102</v>
      </c>
      <c r="G23" s="13" t="s">
        <v>74</v>
      </c>
      <c r="H23" s="50">
        <v>6297</v>
      </c>
      <c r="I23" s="37">
        <v>250</v>
      </c>
      <c r="J23" s="37">
        <v>0</v>
      </c>
      <c r="K23" s="37">
        <v>0</v>
      </c>
      <c r="L23" s="37">
        <v>0</v>
      </c>
      <c r="M23" s="37">
        <v>0</v>
      </c>
      <c r="N23" s="125">
        <v>2000</v>
      </c>
      <c r="O23" s="56">
        <f t="shared" si="0"/>
        <v>8547</v>
      </c>
      <c r="P23" s="53">
        <f t="shared" si="1"/>
        <v>8297</v>
      </c>
      <c r="Q23" s="53">
        <f t="shared" si="2"/>
        <v>4148.5</v>
      </c>
      <c r="R23" s="53">
        <v>200</v>
      </c>
      <c r="S23" s="20"/>
    </row>
    <row r="24" spans="1:19" s="14" customFormat="1" ht="24" x14ac:dyDescent="0.25">
      <c r="A24" s="59">
        <v>21</v>
      </c>
      <c r="B24" s="49" t="s">
        <v>231</v>
      </c>
      <c r="C24" s="48" t="s">
        <v>152</v>
      </c>
      <c r="D24" s="46" t="s">
        <v>178</v>
      </c>
      <c r="E24" s="46"/>
      <c r="F24" s="46" t="s">
        <v>153</v>
      </c>
      <c r="G24" s="47" t="s">
        <v>74</v>
      </c>
      <c r="H24" s="51">
        <v>2490</v>
      </c>
      <c r="I24" s="50">
        <v>250</v>
      </c>
      <c r="J24" s="50">
        <v>0</v>
      </c>
      <c r="K24" s="50">
        <v>1500</v>
      </c>
      <c r="L24" s="50">
        <v>0</v>
      </c>
      <c r="M24" s="50">
        <v>0</v>
      </c>
      <c r="N24" s="62">
        <v>1500</v>
      </c>
      <c r="O24" s="52">
        <f t="shared" si="0"/>
        <v>5740</v>
      </c>
      <c r="P24" s="54">
        <f t="shared" si="1"/>
        <v>5490</v>
      </c>
      <c r="Q24" s="53">
        <f t="shared" si="2"/>
        <v>2745</v>
      </c>
      <c r="R24" s="53">
        <v>200</v>
      </c>
      <c r="S24" s="11"/>
    </row>
    <row r="25" spans="1:19" s="19" customFormat="1" ht="36" x14ac:dyDescent="0.2">
      <c r="A25" s="15">
        <v>22</v>
      </c>
      <c r="B25" s="88" t="s">
        <v>232</v>
      </c>
      <c r="C25" s="22" t="s">
        <v>29</v>
      </c>
      <c r="D25" s="22" t="s">
        <v>120</v>
      </c>
      <c r="E25" s="20" t="s">
        <v>80</v>
      </c>
      <c r="F25" s="18" t="s">
        <v>103</v>
      </c>
      <c r="G25" s="13" t="s">
        <v>74</v>
      </c>
      <c r="H25" s="50">
        <v>5835</v>
      </c>
      <c r="I25" s="37">
        <v>250</v>
      </c>
      <c r="J25" s="37">
        <v>375</v>
      </c>
      <c r="K25" s="37">
        <v>0</v>
      </c>
      <c r="L25" s="37">
        <v>0</v>
      </c>
      <c r="M25" s="37">
        <v>0</v>
      </c>
      <c r="N25" s="125">
        <v>2000</v>
      </c>
      <c r="O25" s="74">
        <f t="shared" si="0"/>
        <v>8460</v>
      </c>
      <c r="P25" s="53">
        <f t="shared" si="1"/>
        <v>8210</v>
      </c>
      <c r="Q25" s="53">
        <f t="shared" si="2"/>
        <v>4105</v>
      </c>
      <c r="R25" s="53">
        <v>200</v>
      </c>
      <c r="S25" s="20"/>
    </row>
    <row r="26" spans="1:19" s="14" customFormat="1" ht="24.75" x14ac:dyDescent="0.25">
      <c r="A26" s="44">
        <v>23</v>
      </c>
      <c r="B26" s="49" t="s">
        <v>233</v>
      </c>
      <c r="C26" s="45" t="s">
        <v>26</v>
      </c>
      <c r="D26" s="46" t="s">
        <v>177</v>
      </c>
      <c r="E26" s="46" t="s">
        <v>23</v>
      </c>
      <c r="F26" s="46" t="s">
        <v>150</v>
      </c>
      <c r="G26" s="47" t="s">
        <v>74</v>
      </c>
      <c r="H26" s="51">
        <v>2441</v>
      </c>
      <c r="I26" s="50">
        <v>250</v>
      </c>
      <c r="J26" s="50">
        <v>0</v>
      </c>
      <c r="K26" s="50">
        <v>1500</v>
      </c>
      <c r="L26" s="50">
        <v>0</v>
      </c>
      <c r="M26" s="50">
        <v>0</v>
      </c>
      <c r="N26" s="62">
        <v>1500</v>
      </c>
      <c r="O26" s="75">
        <f t="shared" si="0"/>
        <v>5691</v>
      </c>
      <c r="P26" s="54">
        <f t="shared" si="1"/>
        <v>5441</v>
      </c>
      <c r="Q26" s="53">
        <f t="shared" si="2"/>
        <v>2720.5</v>
      </c>
      <c r="R26" s="53">
        <v>200</v>
      </c>
      <c r="S26" s="11"/>
    </row>
    <row r="27" spans="1:19" s="19" customFormat="1" ht="36" x14ac:dyDescent="0.25">
      <c r="A27" s="58">
        <v>24</v>
      </c>
      <c r="B27" s="88" t="s">
        <v>142</v>
      </c>
      <c r="C27" s="22" t="s">
        <v>14</v>
      </c>
      <c r="D27" s="22" t="s">
        <v>120</v>
      </c>
      <c r="E27" s="20" t="s">
        <v>80</v>
      </c>
      <c r="F27" s="18" t="s">
        <v>104</v>
      </c>
      <c r="G27" s="13" t="s">
        <v>74</v>
      </c>
      <c r="H27" s="50">
        <v>6297</v>
      </c>
      <c r="I27" s="37">
        <v>250</v>
      </c>
      <c r="J27" s="37">
        <v>0</v>
      </c>
      <c r="K27" s="37">
        <v>0</v>
      </c>
      <c r="L27" s="37">
        <v>0</v>
      </c>
      <c r="M27" s="37">
        <v>0</v>
      </c>
      <c r="N27" s="125">
        <v>2000</v>
      </c>
      <c r="O27" s="71">
        <f t="shared" si="0"/>
        <v>8547</v>
      </c>
      <c r="P27" s="53">
        <f t="shared" si="1"/>
        <v>8297</v>
      </c>
      <c r="Q27" s="53">
        <f t="shared" si="2"/>
        <v>4148.5</v>
      </c>
      <c r="R27" s="53">
        <v>200</v>
      </c>
      <c r="S27" s="20"/>
    </row>
    <row r="28" spans="1:19" s="19" customFormat="1" ht="45" customHeight="1" x14ac:dyDescent="0.25">
      <c r="A28" s="58">
        <v>25</v>
      </c>
      <c r="B28" s="88" t="s">
        <v>143</v>
      </c>
      <c r="C28" s="22" t="s">
        <v>29</v>
      </c>
      <c r="D28" s="22" t="s">
        <v>120</v>
      </c>
      <c r="E28" s="20" t="s">
        <v>80</v>
      </c>
      <c r="F28" s="20" t="s">
        <v>105</v>
      </c>
      <c r="G28" s="13" t="s">
        <v>74</v>
      </c>
      <c r="H28" s="50">
        <v>5835</v>
      </c>
      <c r="I28" s="37">
        <v>250</v>
      </c>
      <c r="J28" s="37">
        <v>0</v>
      </c>
      <c r="K28" s="37">
        <v>0</v>
      </c>
      <c r="L28" s="37">
        <v>0</v>
      </c>
      <c r="M28" s="37">
        <v>0</v>
      </c>
      <c r="N28" s="125">
        <v>2000</v>
      </c>
      <c r="O28" s="56">
        <f t="shared" si="0"/>
        <v>8085</v>
      </c>
      <c r="P28" s="53">
        <f t="shared" si="1"/>
        <v>7835</v>
      </c>
      <c r="Q28" s="53">
        <f t="shared" si="2"/>
        <v>3917.5</v>
      </c>
      <c r="R28" s="53">
        <v>200</v>
      </c>
      <c r="S28" s="20"/>
    </row>
    <row r="29" spans="1:19" s="19" customFormat="1" ht="43.5" customHeight="1" x14ac:dyDescent="0.2">
      <c r="A29" s="15">
        <v>26</v>
      </c>
      <c r="B29" s="92" t="s">
        <v>20</v>
      </c>
      <c r="C29" s="22" t="s">
        <v>29</v>
      </c>
      <c r="D29" s="22" t="s">
        <v>120</v>
      </c>
      <c r="E29" s="20" t="s">
        <v>164</v>
      </c>
      <c r="F29" s="20" t="s">
        <v>185</v>
      </c>
      <c r="G29" s="13" t="s">
        <v>74</v>
      </c>
      <c r="H29" s="50">
        <v>5835</v>
      </c>
      <c r="I29" s="37">
        <v>250</v>
      </c>
      <c r="J29" s="37">
        <v>375</v>
      </c>
      <c r="K29" s="37">
        <v>0</v>
      </c>
      <c r="L29" s="37">
        <v>0</v>
      </c>
      <c r="M29" s="37">
        <v>0</v>
      </c>
      <c r="N29" s="125">
        <v>2000</v>
      </c>
      <c r="O29" s="76">
        <f t="shared" si="0"/>
        <v>8460</v>
      </c>
      <c r="P29" s="53">
        <f t="shared" si="1"/>
        <v>8210</v>
      </c>
      <c r="Q29" s="53">
        <f t="shared" si="2"/>
        <v>4105</v>
      </c>
      <c r="R29" s="53">
        <v>200</v>
      </c>
      <c r="S29" s="20"/>
    </row>
    <row r="30" spans="1:19" s="14" customFormat="1" ht="24.75" x14ac:dyDescent="0.25">
      <c r="A30" s="44">
        <v>27</v>
      </c>
      <c r="B30" s="49" t="s">
        <v>234</v>
      </c>
      <c r="C30" s="45" t="s">
        <v>26</v>
      </c>
      <c r="D30" s="46" t="s">
        <v>177</v>
      </c>
      <c r="E30" s="46" t="s">
        <v>23</v>
      </c>
      <c r="F30" s="46" t="s">
        <v>151</v>
      </c>
      <c r="G30" s="47" t="s">
        <v>74</v>
      </c>
      <c r="H30" s="51">
        <v>2441</v>
      </c>
      <c r="I30" s="50">
        <v>250</v>
      </c>
      <c r="J30" s="50">
        <v>0</v>
      </c>
      <c r="K30" s="50">
        <v>1500</v>
      </c>
      <c r="L30" s="50">
        <v>0</v>
      </c>
      <c r="M30" s="50">
        <v>0</v>
      </c>
      <c r="N30" s="62">
        <v>1500</v>
      </c>
      <c r="O30" s="52">
        <f t="shared" si="0"/>
        <v>5691</v>
      </c>
      <c r="P30" s="54">
        <f t="shared" si="1"/>
        <v>5441</v>
      </c>
      <c r="Q30" s="53">
        <f t="shared" si="2"/>
        <v>2720.5</v>
      </c>
      <c r="R30" s="53">
        <v>200</v>
      </c>
      <c r="S30" s="11"/>
    </row>
    <row r="31" spans="1:19" s="19" customFormat="1" ht="43.5" customHeight="1" x14ac:dyDescent="0.25">
      <c r="A31" s="58">
        <v>28</v>
      </c>
      <c r="B31" s="88" t="s">
        <v>144</v>
      </c>
      <c r="C31" s="22" t="s">
        <v>14</v>
      </c>
      <c r="D31" s="22" t="s">
        <v>120</v>
      </c>
      <c r="E31" s="20" t="s">
        <v>80</v>
      </c>
      <c r="F31" s="20" t="s">
        <v>30</v>
      </c>
      <c r="G31" s="13" t="s">
        <v>74</v>
      </c>
      <c r="H31" s="50">
        <v>6297</v>
      </c>
      <c r="I31" s="37">
        <v>250</v>
      </c>
      <c r="J31" s="37">
        <v>0</v>
      </c>
      <c r="K31" s="37">
        <v>0</v>
      </c>
      <c r="L31" s="37">
        <v>0</v>
      </c>
      <c r="M31" s="37">
        <v>0</v>
      </c>
      <c r="N31" s="125">
        <v>2000</v>
      </c>
      <c r="O31" s="56">
        <f t="shared" si="0"/>
        <v>8547</v>
      </c>
      <c r="P31" s="53">
        <f t="shared" si="1"/>
        <v>8297</v>
      </c>
      <c r="Q31" s="53">
        <f t="shared" si="2"/>
        <v>4148.5</v>
      </c>
      <c r="R31" s="53">
        <v>200</v>
      </c>
      <c r="S31" s="20"/>
    </row>
    <row r="32" spans="1:19" s="14" customFormat="1" ht="24.75" x14ac:dyDescent="0.25">
      <c r="A32" s="59">
        <v>29</v>
      </c>
      <c r="B32" s="49" t="s">
        <v>235</v>
      </c>
      <c r="C32" s="45" t="s">
        <v>26</v>
      </c>
      <c r="D32" s="46" t="s">
        <v>177</v>
      </c>
      <c r="E32" s="46" t="s">
        <v>23</v>
      </c>
      <c r="F32" s="46" t="s">
        <v>149</v>
      </c>
      <c r="G32" s="47" t="s">
        <v>74</v>
      </c>
      <c r="H32" s="51">
        <v>2441</v>
      </c>
      <c r="I32" s="50">
        <v>250</v>
      </c>
      <c r="J32" s="50">
        <v>0</v>
      </c>
      <c r="K32" s="50">
        <v>1500</v>
      </c>
      <c r="L32" s="50">
        <v>0</v>
      </c>
      <c r="M32" s="50">
        <v>0</v>
      </c>
      <c r="N32" s="62">
        <v>1500</v>
      </c>
      <c r="O32" s="52">
        <f t="shared" si="0"/>
        <v>5691</v>
      </c>
      <c r="P32" s="54">
        <f t="shared" si="1"/>
        <v>5441</v>
      </c>
      <c r="Q32" s="53">
        <f t="shared" si="2"/>
        <v>2720.5</v>
      </c>
      <c r="R32" s="53">
        <v>200</v>
      </c>
      <c r="S32" s="11"/>
    </row>
    <row r="33" spans="1:19" s="19" customFormat="1" x14ac:dyDescent="0.2">
      <c r="A33" s="15">
        <v>30</v>
      </c>
      <c r="B33" s="88" t="s">
        <v>180</v>
      </c>
      <c r="C33" s="2" t="s">
        <v>12</v>
      </c>
      <c r="D33" s="23" t="s">
        <v>118</v>
      </c>
      <c r="E33" s="23" t="s">
        <v>15</v>
      </c>
      <c r="F33" s="20" t="s">
        <v>39</v>
      </c>
      <c r="G33" s="13" t="s">
        <v>74</v>
      </c>
      <c r="H33" s="50">
        <v>6925</v>
      </c>
      <c r="I33" s="37">
        <v>250</v>
      </c>
      <c r="J33" s="37">
        <v>0</v>
      </c>
      <c r="K33" s="37">
        <v>0</v>
      </c>
      <c r="L33" s="37">
        <v>0</v>
      </c>
      <c r="M33" s="37">
        <v>1575</v>
      </c>
      <c r="N33" s="125">
        <v>4000</v>
      </c>
      <c r="O33" s="56">
        <f t="shared" si="0"/>
        <v>12750</v>
      </c>
      <c r="P33" s="53">
        <f t="shared" si="1"/>
        <v>12500</v>
      </c>
      <c r="Q33" s="53">
        <f t="shared" si="2"/>
        <v>6250</v>
      </c>
      <c r="R33" s="53">
        <v>200</v>
      </c>
      <c r="S33" s="20"/>
    </row>
    <row r="34" spans="1:19" s="19" customFormat="1" ht="36" x14ac:dyDescent="0.2">
      <c r="A34" s="15">
        <v>31</v>
      </c>
      <c r="B34" s="93" t="s">
        <v>236</v>
      </c>
      <c r="C34" s="2" t="s">
        <v>14</v>
      </c>
      <c r="D34" s="2" t="s">
        <v>120</v>
      </c>
      <c r="E34" s="2" t="s">
        <v>83</v>
      </c>
      <c r="F34" s="20" t="s">
        <v>39</v>
      </c>
      <c r="G34" s="13" t="s">
        <v>74</v>
      </c>
      <c r="H34" s="50">
        <v>6297</v>
      </c>
      <c r="I34" s="37">
        <v>250</v>
      </c>
      <c r="J34" s="37">
        <v>375</v>
      </c>
      <c r="K34" s="37">
        <v>0</v>
      </c>
      <c r="L34" s="37">
        <v>0</v>
      </c>
      <c r="M34" s="37">
        <v>0</v>
      </c>
      <c r="N34" s="125">
        <v>1800</v>
      </c>
      <c r="O34" s="56">
        <f t="shared" si="0"/>
        <v>8722</v>
      </c>
      <c r="P34" s="53">
        <f t="shared" si="1"/>
        <v>8472</v>
      </c>
      <c r="Q34" s="53">
        <f t="shared" si="2"/>
        <v>4236</v>
      </c>
      <c r="R34" s="53">
        <v>200</v>
      </c>
      <c r="S34" s="20"/>
    </row>
    <row r="35" spans="1:19" s="19" customFormat="1" ht="36" x14ac:dyDescent="0.25">
      <c r="A35" s="58">
        <v>32</v>
      </c>
      <c r="B35" s="3" t="s">
        <v>31</v>
      </c>
      <c r="C35" s="2" t="s">
        <v>29</v>
      </c>
      <c r="D35" s="24" t="s">
        <v>120</v>
      </c>
      <c r="E35" s="25" t="s">
        <v>81</v>
      </c>
      <c r="F35" s="20" t="s">
        <v>39</v>
      </c>
      <c r="G35" s="13" t="s">
        <v>74</v>
      </c>
      <c r="H35" s="50">
        <v>5835</v>
      </c>
      <c r="I35" s="37">
        <v>250</v>
      </c>
      <c r="J35" s="37">
        <v>375</v>
      </c>
      <c r="K35" s="37">
        <v>0</v>
      </c>
      <c r="L35" s="37">
        <v>0</v>
      </c>
      <c r="M35" s="37">
        <v>0</v>
      </c>
      <c r="N35" s="125">
        <v>2000</v>
      </c>
      <c r="O35" s="56">
        <f t="shared" si="0"/>
        <v>8460</v>
      </c>
      <c r="P35" s="53">
        <f t="shared" si="1"/>
        <v>8210</v>
      </c>
      <c r="Q35" s="53">
        <f t="shared" si="2"/>
        <v>4105</v>
      </c>
      <c r="R35" s="53">
        <v>200</v>
      </c>
      <c r="S35" s="20"/>
    </row>
    <row r="36" spans="1:19" s="19" customFormat="1" ht="42" customHeight="1" x14ac:dyDescent="0.25">
      <c r="A36" s="58">
        <v>33</v>
      </c>
      <c r="B36" s="1" t="s">
        <v>32</v>
      </c>
      <c r="C36" s="1" t="s">
        <v>29</v>
      </c>
      <c r="D36" s="1" t="s">
        <v>120</v>
      </c>
      <c r="E36" s="20" t="s">
        <v>80</v>
      </c>
      <c r="F36" s="20" t="s">
        <v>39</v>
      </c>
      <c r="G36" s="13" t="s">
        <v>74</v>
      </c>
      <c r="H36" s="50">
        <v>5835</v>
      </c>
      <c r="I36" s="37">
        <v>250</v>
      </c>
      <c r="J36" s="37">
        <v>375</v>
      </c>
      <c r="K36" s="37">
        <v>0</v>
      </c>
      <c r="L36" s="37">
        <v>0</v>
      </c>
      <c r="M36" s="37">
        <v>0</v>
      </c>
      <c r="N36" s="125">
        <v>2000</v>
      </c>
      <c r="O36" s="56">
        <f t="shared" ref="O36:O67" si="3">SUM(H36:N36)</f>
        <v>8460</v>
      </c>
      <c r="P36" s="53">
        <f t="shared" si="1"/>
        <v>8210</v>
      </c>
      <c r="Q36" s="53">
        <f t="shared" si="2"/>
        <v>4105</v>
      </c>
      <c r="R36" s="53">
        <v>200</v>
      </c>
      <c r="S36" s="20"/>
    </row>
    <row r="37" spans="1:19" s="19" customFormat="1" ht="36" x14ac:dyDescent="0.2">
      <c r="A37" s="15">
        <v>34</v>
      </c>
      <c r="B37" s="91" t="s">
        <v>238</v>
      </c>
      <c r="C37" s="2" t="s">
        <v>29</v>
      </c>
      <c r="D37" s="2" t="s">
        <v>120</v>
      </c>
      <c r="E37" s="2" t="s">
        <v>85</v>
      </c>
      <c r="F37" s="20" t="s">
        <v>39</v>
      </c>
      <c r="G37" s="13" t="s">
        <v>74</v>
      </c>
      <c r="H37" s="50">
        <v>5835</v>
      </c>
      <c r="I37" s="37">
        <v>250</v>
      </c>
      <c r="J37" s="37">
        <v>0</v>
      </c>
      <c r="K37" s="37">
        <v>0</v>
      </c>
      <c r="L37" s="37">
        <v>0</v>
      </c>
      <c r="M37" s="37">
        <v>0</v>
      </c>
      <c r="N37" s="125">
        <v>2000</v>
      </c>
      <c r="O37" s="56">
        <f t="shared" si="3"/>
        <v>8085</v>
      </c>
      <c r="P37" s="53">
        <f t="shared" si="1"/>
        <v>7835</v>
      </c>
      <c r="Q37" s="53">
        <f t="shared" si="2"/>
        <v>3917.5</v>
      </c>
      <c r="R37" s="53">
        <v>200</v>
      </c>
      <c r="S37" s="20"/>
    </row>
    <row r="38" spans="1:19" s="19" customFormat="1" x14ac:dyDescent="0.2">
      <c r="A38" s="15">
        <v>35</v>
      </c>
      <c r="B38" s="91" t="s">
        <v>237</v>
      </c>
      <c r="C38" s="1" t="s">
        <v>19</v>
      </c>
      <c r="D38" s="1" t="s">
        <v>175</v>
      </c>
      <c r="E38" s="23" t="s">
        <v>207</v>
      </c>
      <c r="F38" s="20" t="s">
        <v>39</v>
      </c>
      <c r="G38" s="13" t="s">
        <v>74</v>
      </c>
      <c r="H38" s="50">
        <v>3525</v>
      </c>
      <c r="I38" s="37">
        <v>250</v>
      </c>
      <c r="J38" s="37">
        <v>0</v>
      </c>
      <c r="K38" s="37">
        <v>0</v>
      </c>
      <c r="L38" s="37">
        <v>0</v>
      </c>
      <c r="M38" s="37">
        <v>1500</v>
      </c>
      <c r="N38" s="37">
        <v>1800</v>
      </c>
      <c r="O38" s="56">
        <f t="shared" si="3"/>
        <v>7075</v>
      </c>
      <c r="P38" s="53">
        <f t="shared" si="1"/>
        <v>6825</v>
      </c>
      <c r="Q38" s="53">
        <f t="shared" si="2"/>
        <v>3412.5</v>
      </c>
      <c r="R38" s="53">
        <v>200</v>
      </c>
      <c r="S38" s="20"/>
    </row>
    <row r="39" spans="1:19" s="19" customFormat="1" ht="25.5" customHeight="1" x14ac:dyDescent="0.25">
      <c r="A39" s="58">
        <v>36</v>
      </c>
      <c r="B39" s="94" t="s">
        <v>183</v>
      </c>
      <c r="C39" s="3" t="s">
        <v>33</v>
      </c>
      <c r="D39" s="3" t="s">
        <v>175</v>
      </c>
      <c r="E39" s="23" t="s">
        <v>106</v>
      </c>
      <c r="F39" s="20" t="s">
        <v>39</v>
      </c>
      <c r="G39" s="13" t="s">
        <v>74</v>
      </c>
      <c r="H39" s="50">
        <v>3295</v>
      </c>
      <c r="I39" s="37">
        <v>250</v>
      </c>
      <c r="J39" s="37">
        <v>0</v>
      </c>
      <c r="K39" s="37">
        <v>1000</v>
      </c>
      <c r="L39" s="37">
        <v>0</v>
      </c>
      <c r="M39" s="37">
        <v>0</v>
      </c>
      <c r="N39" s="125">
        <v>1800</v>
      </c>
      <c r="O39" s="56">
        <f t="shared" si="3"/>
        <v>6345</v>
      </c>
      <c r="P39" s="53">
        <f t="shared" si="1"/>
        <v>6095</v>
      </c>
      <c r="Q39" s="53">
        <f t="shared" si="2"/>
        <v>3047.5</v>
      </c>
      <c r="R39" s="53">
        <v>200</v>
      </c>
      <c r="S39" s="20"/>
    </row>
    <row r="40" spans="1:19" s="19" customFormat="1" x14ac:dyDescent="0.25">
      <c r="A40" s="58">
        <v>37</v>
      </c>
      <c r="B40" s="93" t="s">
        <v>20</v>
      </c>
      <c r="C40" s="2" t="s">
        <v>37</v>
      </c>
      <c r="D40" s="2" t="s">
        <v>93</v>
      </c>
      <c r="E40" s="2" t="s">
        <v>84</v>
      </c>
      <c r="F40" s="20" t="s">
        <v>39</v>
      </c>
      <c r="G40" s="13" t="s">
        <v>74</v>
      </c>
      <c r="H40" s="50">
        <v>1381</v>
      </c>
      <c r="I40" s="37">
        <v>250</v>
      </c>
      <c r="J40" s="37">
        <v>0</v>
      </c>
      <c r="K40" s="37">
        <v>500</v>
      </c>
      <c r="L40" s="37">
        <v>0</v>
      </c>
      <c r="M40" s="37">
        <v>0</v>
      </c>
      <c r="N40" s="125">
        <v>1000</v>
      </c>
      <c r="O40" s="56">
        <f t="shared" si="3"/>
        <v>3131</v>
      </c>
      <c r="P40" s="53">
        <f t="shared" si="1"/>
        <v>2881</v>
      </c>
      <c r="Q40" s="53">
        <f t="shared" si="2"/>
        <v>1440.5</v>
      </c>
      <c r="R40" s="53">
        <v>200</v>
      </c>
      <c r="S40" s="20"/>
    </row>
    <row r="41" spans="1:19" s="19" customFormat="1" ht="24" x14ac:dyDescent="0.2">
      <c r="A41" s="15">
        <v>38</v>
      </c>
      <c r="B41" s="3" t="s">
        <v>34</v>
      </c>
      <c r="C41" s="3" t="s">
        <v>35</v>
      </c>
      <c r="D41" s="3" t="s">
        <v>123</v>
      </c>
      <c r="E41" s="2" t="s">
        <v>82</v>
      </c>
      <c r="F41" s="20" t="s">
        <v>39</v>
      </c>
      <c r="G41" s="13" t="s">
        <v>74</v>
      </c>
      <c r="H41" s="50">
        <v>1105</v>
      </c>
      <c r="I41" s="37">
        <v>250</v>
      </c>
      <c r="J41" s="37">
        <v>0</v>
      </c>
      <c r="K41" s="37">
        <v>450</v>
      </c>
      <c r="L41" s="37">
        <v>0</v>
      </c>
      <c r="M41" s="37">
        <v>0</v>
      </c>
      <c r="N41" s="125">
        <v>1000</v>
      </c>
      <c r="O41" s="56">
        <f t="shared" si="3"/>
        <v>2805</v>
      </c>
      <c r="P41" s="53">
        <f t="shared" si="1"/>
        <v>2555</v>
      </c>
      <c r="Q41" s="53">
        <f t="shared" si="2"/>
        <v>1277.5</v>
      </c>
      <c r="R41" s="53">
        <v>200</v>
      </c>
      <c r="S41" s="20"/>
    </row>
    <row r="42" spans="1:19" s="19" customFormat="1" x14ac:dyDescent="0.2">
      <c r="A42" s="15">
        <v>39</v>
      </c>
      <c r="B42" s="3" t="s">
        <v>36</v>
      </c>
      <c r="C42" s="3" t="s">
        <v>35</v>
      </c>
      <c r="D42" s="3" t="s">
        <v>123</v>
      </c>
      <c r="E42" s="2" t="s">
        <v>107</v>
      </c>
      <c r="F42" s="20" t="s">
        <v>39</v>
      </c>
      <c r="G42" s="13" t="s">
        <v>74</v>
      </c>
      <c r="H42" s="50">
        <v>1105</v>
      </c>
      <c r="I42" s="37">
        <v>250</v>
      </c>
      <c r="J42" s="37">
        <v>0</v>
      </c>
      <c r="K42" s="37">
        <v>450</v>
      </c>
      <c r="L42" s="37">
        <v>0</v>
      </c>
      <c r="M42" s="37">
        <v>0</v>
      </c>
      <c r="N42" s="125">
        <v>1000</v>
      </c>
      <c r="O42" s="56">
        <f t="shared" si="3"/>
        <v>2805</v>
      </c>
      <c r="P42" s="53">
        <f t="shared" si="1"/>
        <v>2555</v>
      </c>
      <c r="Q42" s="53">
        <f t="shared" si="2"/>
        <v>1277.5</v>
      </c>
      <c r="R42" s="53">
        <v>200</v>
      </c>
      <c r="S42" s="20"/>
    </row>
    <row r="43" spans="1:19" s="14" customFormat="1" ht="24.75" x14ac:dyDescent="0.25">
      <c r="A43" s="59">
        <v>40</v>
      </c>
      <c r="B43" s="49" t="s">
        <v>239</v>
      </c>
      <c r="C43" s="48" t="s">
        <v>158</v>
      </c>
      <c r="D43" s="46" t="s">
        <v>155</v>
      </c>
      <c r="E43" s="46" t="s">
        <v>155</v>
      </c>
      <c r="F43" s="46" t="s">
        <v>39</v>
      </c>
      <c r="G43" s="47" t="s">
        <v>74</v>
      </c>
      <c r="H43" s="51">
        <v>1105</v>
      </c>
      <c r="I43" s="50">
        <v>250</v>
      </c>
      <c r="J43" s="50">
        <v>0</v>
      </c>
      <c r="K43" s="50">
        <v>1000</v>
      </c>
      <c r="L43" s="50">
        <v>0</v>
      </c>
      <c r="M43" s="50">
        <v>0</v>
      </c>
      <c r="N43" s="62">
        <v>1000</v>
      </c>
      <c r="O43" s="52">
        <f t="shared" si="3"/>
        <v>3355</v>
      </c>
      <c r="P43" s="54">
        <f t="shared" si="1"/>
        <v>3105</v>
      </c>
      <c r="Q43" s="53">
        <f t="shared" si="2"/>
        <v>1552.5</v>
      </c>
      <c r="R43" s="53">
        <v>200</v>
      </c>
      <c r="S43" s="11"/>
    </row>
    <row r="44" spans="1:19" s="14" customFormat="1" ht="24.75" x14ac:dyDescent="0.25">
      <c r="A44" s="59">
        <v>41</v>
      </c>
      <c r="B44" s="49" t="s">
        <v>240</v>
      </c>
      <c r="C44" s="48" t="s">
        <v>156</v>
      </c>
      <c r="D44" s="46" t="s">
        <v>157</v>
      </c>
      <c r="E44" s="46" t="s">
        <v>157</v>
      </c>
      <c r="F44" s="46" t="s">
        <v>39</v>
      </c>
      <c r="G44" s="47" t="s">
        <v>74</v>
      </c>
      <c r="H44" s="51">
        <v>1168</v>
      </c>
      <c r="I44" s="50">
        <v>250</v>
      </c>
      <c r="J44" s="50">
        <v>0</v>
      </c>
      <c r="K44" s="50">
        <v>1000</v>
      </c>
      <c r="L44" s="50">
        <v>0</v>
      </c>
      <c r="M44" s="50">
        <v>0</v>
      </c>
      <c r="N44" s="62">
        <v>1000</v>
      </c>
      <c r="O44" s="52">
        <f t="shared" si="3"/>
        <v>3418</v>
      </c>
      <c r="P44" s="54">
        <f t="shared" si="1"/>
        <v>3168</v>
      </c>
      <c r="Q44" s="53">
        <f t="shared" si="2"/>
        <v>1584</v>
      </c>
      <c r="R44" s="53">
        <v>200</v>
      </c>
      <c r="S44" s="11"/>
    </row>
    <row r="45" spans="1:19" s="14" customFormat="1" ht="24.75" x14ac:dyDescent="0.25">
      <c r="A45" s="44">
        <v>42</v>
      </c>
      <c r="B45" s="49" t="s">
        <v>242</v>
      </c>
      <c r="C45" s="48" t="s">
        <v>156</v>
      </c>
      <c r="D45" s="46" t="s">
        <v>157</v>
      </c>
      <c r="E45" s="46" t="s">
        <v>157</v>
      </c>
      <c r="F45" s="46" t="s">
        <v>39</v>
      </c>
      <c r="G45" s="47" t="s">
        <v>74</v>
      </c>
      <c r="H45" s="51">
        <v>1168</v>
      </c>
      <c r="I45" s="50">
        <v>250</v>
      </c>
      <c r="J45" s="50">
        <v>0</v>
      </c>
      <c r="K45" s="50">
        <v>1000</v>
      </c>
      <c r="L45" s="50">
        <v>0</v>
      </c>
      <c r="M45" s="50">
        <v>0</v>
      </c>
      <c r="N45" s="62">
        <v>1000</v>
      </c>
      <c r="O45" s="52">
        <f t="shared" si="3"/>
        <v>3418</v>
      </c>
      <c r="P45" s="54">
        <f t="shared" si="1"/>
        <v>3168</v>
      </c>
      <c r="Q45" s="53">
        <f t="shared" si="2"/>
        <v>1584</v>
      </c>
      <c r="R45" s="53">
        <v>200</v>
      </c>
      <c r="S45" s="11"/>
    </row>
    <row r="46" spans="1:19" s="14" customFormat="1" x14ac:dyDescent="0.25">
      <c r="A46" s="44">
        <v>43</v>
      </c>
      <c r="B46" s="49" t="s">
        <v>241</v>
      </c>
      <c r="C46" s="48" t="s">
        <v>158</v>
      </c>
      <c r="D46" s="46" t="s">
        <v>159</v>
      </c>
      <c r="E46" s="46" t="s">
        <v>159</v>
      </c>
      <c r="F46" s="46" t="s">
        <v>39</v>
      </c>
      <c r="G46" s="47" t="s">
        <v>74</v>
      </c>
      <c r="H46" s="51">
        <v>1105</v>
      </c>
      <c r="I46" s="50">
        <v>250</v>
      </c>
      <c r="J46" s="50">
        <v>0</v>
      </c>
      <c r="K46" s="50">
        <v>1000</v>
      </c>
      <c r="L46" s="50">
        <v>0</v>
      </c>
      <c r="M46" s="50">
        <v>0</v>
      </c>
      <c r="N46" s="62">
        <v>1000</v>
      </c>
      <c r="O46" s="52">
        <f t="shared" si="3"/>
        <v>3355</v>
      </c>
      <c r="P46" s="54">
        <f t="shared" si="1"/>
        <v>3105</v>
      </c>
      <c r="Q46" s="53">
        <f t="shared" si="2"/>
        <v>1552.5</v>
      </c>
      <c r="R46" s="53">
        <v>200</v>
      </c>
      <c r="S46" s="11"/>
    </row>
    <row r="47" spans="1:19" s="19" customFormat="1" ht="24" x14ac:dyDescent="0.25">
      <c r="A47" s="58">
        <v>44</v>
      </c>
      <c r="B47" s="126" t="s">
        <v>243</v>
      </c>
      <c r="C47" s="5" t="s">
        <v>26</v>
      </c>
      <c r="D47" s="5" t="s">
        <v>121</v>
      </c>
      <c r="E47" s="20" t="s">
        <v>23</v>
      </c>
      <c r="F47" s="20" t="s">
        <v>39</v>
      </c>
      <c r="G47" s="13" t="s">
        <v>75</v>
      </c>
      <c r="H47" s="50">
        <v>2441</v>
      </c>
      <c r="I47" s="37">
        <v>250</v>
      </c>
      <c r="J47" s="37">
        <v>0</v>
      </c>
      <c r="K47" s="37">
        <v>0</v>
      </c>
      <c r="L47" s="37">
        <v>0</v>
      </c>
      <c r="M47" s="37">
        <v>1000</v>
      </c>
      <c r="N47" s="125">
        <v>1500</v>
      </c>
      <c r="O47" s="56">
        <f t="shared" si="3"/>
        <v>5191</v>
      </c>
      <c r="P47" s="53">
        <f t="shared" si="1"/>
        <v>4941</v>
      </c>
      <c r="Q47" s="53">
        <f t="shared" si="2"/>
        <v>2470.5</v>
      </c>
      <c r="R47" s="53">
        <v>200</v>
      </c>
      <c r="S47" s="20"/>
    </row>
    <row r="48" spans="1:19" s="19" customFormat="1" ht="24" x14ac:dyDescent="0.25">
      <c r="A48" s="58">
        <v>45</v>
      </c>
      <c r="B48" s="6" t="s">
        <v>76</v>
      </c>
      <c r="C48" s="7" t="s">
        <v>77</v>
      </c>
      <c r="D48" s="7" t="s">
        <v>124</v>
      </c>
      <c r="E48" s="18" t="s">
        <v>86</v>
      </c>
      <c r="F48" s="20" t="s">
        <v>39</v>
      </c>
      <c r="G48" s="13" t="s">
        <v>75</v>
      </c>
      <c r="H48" s="50">
        <v>1460</v>
      </c>
      <c r="I48" s="37">
        <v>250</v>
      </c>
      <c r="J48" s="37">
        <v>0</v>
      </c>
      <c r="K48" s="37">
        <v>600</v>
      </c>
      <c r="L48" s="37">
        <v>35</v>
      </c>
      <c r="M48" s="37">
        <v>0</v>
      </c>
      <c r="N48" s="125">
        <v>1000</v>
      </c>
      <c r="O48" s="56">
        <f t="shared" si="3"/>
        <v>3345</v>
      </c>
      <c r="P48" s="53">
        <f t="shared" si="1"/>
        <v>3095</v>
      </c>
      <c r="Q48" s="53">
        <f t="shared" si="2"/>
        <v>1547.5</v>
      </c>
      <c r="R48" s="53">
        <v>200</v>
      </c>
      <c r="S48" s="20"/>
    </row>
    <row r="49" spans="1:19" s="19" customFormat="1" ht="24" x14ac:dyDescent="0.2">
      <c r="A49" s="15">
        <v>46</v>
      </c>
      <c r="B49" s="91" t="s">
        <v>184</v>
      </c>
      <c r="C49" s="5" t="s">
        <v>26</v>
      </c>
      <c r="D49" s="5" t="s">
        <v>121</v>
      </c>
      <c r="E49" s="18" t="s">
        <v>87</v>
      </c>
      <c r="F49" s="20" t="s">
        <v>39</v>
      </c>
      <c r="G49" s="13" t="s">
        <v>75</v>
      </c>
      <c r="H49" s="50">
        <v>2441</v>
      </c>
      <c r="I49" s="37">
        <v>250</v>
      </c>
      <c r="J49" s="37">
        <v>0</v>
      </c>
      <c r="K49" s="37">
        <v>0</v>
      </c>
      <c r="L49" s="37">
        <v>0</v>
      </c>
      <c r="M49" s="37">
        <v>1000</v>
      </c>
      <c r="N49" s="125">
        <v>1500</v>
      </c>
      <c r="O49" s="56">
        <f t="shared" si="3"/>
        <v>5191</v>
      </c>
      <c r="P49" s="53">
        <f t="shared" si="1"/>
        <v>4941</v>
      </c>
      <c r="Q49" s="53">
        <f t="shared" si="2"/>
        <v>2470.5</v>
      </c>
      <c r="R49" s="53">
        <v>200</v>
      </c>
      <c r="S49" s="20"/>
    </row>
    <row r="50" spans="1:19" s="19" customFormat="1" x14ac:dyDescent="0.2">
      <c r="A50" s="15">
        <v>47</v>
      </c>
      <c r="B50" s="8" t="s">
        <v>244</v>
      </c>
      <c r="C50" s="26" t="s">
        <v>41</v>
      </c>
      <c r="D50" s="26" t="s">
        <v>119</v>
      </c>
      <c r="E50" s="20" t="s">
        <v>79</v>
      </c>
      <c r="F50" s="20" t="s">
        <v>42</v>
      </c>
      <c r="G50" s="13" t="s">
        <v>74</v>
      </c>
      <c r="H50" s="50">
        <v>7000</v>
      </c>
      <c r="I50" s="37">
        <v>250</v>
      </c>
      <c r="J50" s="37">
        <v>0</v>
      </c>
      <c r="K50" s="37">
        <v>0</v>
      </c>
      <c r="L50" s="37">
        <v>0</v>
      </c>
      <c r="M50" s="37">
        <v>0</v>
      </c>
      <c r="N50" s="43">
        <v>3000</v>
      </c>
      <c r="O50" s="77">
        <f t="shared" si="3"/>
        <v>10250</v>
      </c>
      <c r="P50" s="53">
        <f t="shared" si="1"/>
        <v>10000</v>
      </c>
      <c r="Q50" s="53">
        <f t="shared" si="2"/>
        <v>5000</v>
      </c>
      <c r="R50" s="53">
        <v>200</v>
      </c>
      <c r="S50" s="20"/>
    </row>
    <row r="51" spans="1:19" s="14" customFormat="1" ht="24.75" x14ac:dyDescent="0.25">
      <c r="A51" s="59">
        <v>48</v>
      </c>
      <c r="B51" s="49" t="s">
        <v>245</v>
      </c>
      <c r="C51" s="48" t="s">
        <v>14</v>
      </c>
      <c r="D51" s="46" t="s">
        <v>176</v>
      </c>
      <c r="E51" s="46" t="s">
        <v>116</v>
      </c>
      <c r="F51" s="46" t="s">
        <v>163</v>
      </c>
      <c r="G51" s="47" t="s">
        <v>74</v>
      </c>
      <c r="H51" s="51">
        <v>6297</v>
      </c>
      <c r="I51" s="50">
        <v>250</v>
      </c>
      <c r="J51" s="50">
        <v>375</v>
      </c>
      <c r="K51" s="50">
        <v>0</v>
      </c>
      <c r="L51" s="50">
        <v>0</v>
      </c>
      <c r="M51" s="50">
        <v>0</v>
      </c>
      <c r="N51" s="62">
        <v>2000</v>
      </c>
      <c r="O51" s="33">
        <f t="shared" si="3"/>
        <v>8922</v>
      </c>
      <c r="P51" s="54">
        <f t="shared" si="1"/>
        <v>8672</v>
      </c>
      <c r="Q51" s="53">
        <f t="shared" si="2"/>
        <v>4336</v>
      </c>
      <c r="R51" s="53">
        <v>200</v>
      </c>
      <c r="S51" s="11"/>
    </row>
    <row r="52" spans="1:19" s="14" customFormat="1" ht="24.75" x14ac:dyDescent="0.25">
      <c r="A52" s="59">
        <v>49</v>
      </c>
      <c r="B52" s="49" t="s">
        <v>246</v>
      </c>
      <c r="C52" s="48" t="s">
        <v>14</v>
      </c>
      <c r="D52" s="46" t="s">
        <v>176</v>
      </c>
      <c r="E52" s="46" t="s">
        <v>91</v>
      </c>
      <c r="F52" s="46" t="s">
        <v>163</v>
      </c>
      <c r="G52" s="47" t="s">
        <v>74</v>
      </c>
      <c r="H52" s="51">
        <v>6297</v>
      </c>
      <c r="I52" s="50">
        <v>250</v>
      </c>
      <c r="J52" s="50">
        <v>375</v>
      </c>
      <c r="K52" s="50">
        <v>0</v>
      </c>
      <c r="L52" s="50">
        <v>0</v>
      </c>
      <c r="M52" s="50">
        <v>0</v>
      </c>
      <c r="N52" s="62">
        <v>2000</v>
      </c>
      <c r="O52" s="36">
        <f t="shared" si="3"/>
        <v>8922</v>
      </c>
      <c r="P52" s="54">
        <f t="shared" si="1"/>
        <v>8672</v>
      </c>
      <c r="Q52" s="53">
        <f t="shared" si="2"/>
        <v>4336</v>
      </c>
      <c r="R52" s="53">
        <v>200</v>
      </c>
      <c r="S52" s="11"/>
    </row>
    <row r="53" spans="1:19" s="19" customFormat="1" x14ac:dyDescent="0.2">
      <c r="A53" s="15">
        <v>50</v>
      </c>
      <c r="B53" s="2" t="s">
        <v>43</v>
      </c>
      <c r="C53" s="22" t="s">
        <v>41</v>
      </c>
      <c r="D53" s="22" t="s">
        <v>122</v>
      </c>
      <c r="E53" s="20" t="s">
        <v>79</v>
      </c>
      <c r="F53" s="20" t="s">
        <v>94</v>
      </c>
      <c r="G53" s="13" t="s">
        <v>74</v>
      </c>
      <c r="H53" s="50">
        <v>7000</v>
      </c>
      <c r="I53" s="37">
        <v>250</v>
      </c>
      <c r="J53" s="37">
        <v>375</v>
      </c>
      <c r="K53" s="37">
        <v>0</v>
      </c>
      <c r="L53" s="37">
        <v>0</v>
      </c>
      <c r="M53" s="37">
        <v>0</v>
      </c>
      <c r="N53" s="37">
        <v>3000</v>
      </c>
      <c r="O53" s="77">
        <f t="shared" si="3"/>
        <v>10625</v>
      </c>
      <c r="P53" s="53">
        <f t="shared" si="1"/>
        <v>10375</v>
      </c>
      <c r="Q53" s="53">
        <f t="shared" si="2"/>
        <v>5187.5</v>
      </c>
      <c r="R53" s="53">
        <v>200</v>
      </c>
      <c r="S53" s="20"/>
    </row>
    <row r="54" spans="1:19" s="19" customFormat="1" ht="36" x14ac:dyDescent="0.2">
      <c r="A54" s="15">
        <v>51</v>
      </c>
      <c r="B54" s="2" t="s">
        <v>44</v>
      </c>
      <c r="C54" s="22" t="s">
        <v>14</v>
      </c>
      <c r="D54" s="22" t="s">
        <v>120</v>
      </c>
      <c r="E54" s="18" t="s">
        <v>89</v>
      </c>
      <c r="F54" s="20" t="s">
        <v>47</v>
      </c>
      <c r="G54" s="13" t="s">
        <v>74</v>
      </c>
      <c r="H54" s="50">
        <v>6297</v>
      </c>
      <c r="I54" s="37">
        <v>250</v>
      </c>
      <c r="J54" s="37">
        <v>375</v>
      </c>
      <c r="K54" s="37">
        <v>0</v>
      </c>
      <c r="L54" s="37">
        <v>0</v>
      </c>
      <c r="M54" s="37">
        <v>0</v>
      </c>
      <c r="N54" s="125">
        <v>2000</v>
      </c>
      <c r="O54" s="34">
        <f t="shared" si="3"/>
        <v>8922</v>
      </c>
      <c r="P54" s="53">
        <f t="shared" si="1"/>
        <v>8672</v>
      </c>
      <c r="Q54" s="53">
        <f t="shared" si="2"/>
        <v>4336</v>
      </c>
      <c r="R54" s="53">
        <v>200</v>
      </c>
      <c r="S54" s="20"/>
    </row>
    <row r="55" spans="1:19" s="19" customFormat="1" ht="36" x14ac:dyDescent="0.25">
      <c r="A55" s="58">
        <v>52</v>
      </c>
      <c r="B55" s="2" t="s">
        <v>108</v>
      </c>
      <c r="C55" s="22" t="s">
        <v>14</v>
      </c>
      <c r="D55" s="22" t="s">
        <v>120</v>
      </c>
      <c r="E55" s="18" t="s">
        <v>88</v>
      </c>
      <c r="F55" s="20" t="s">
        <v>94</v>
      </c>
      <c r="G55" s="13" t="s">
        <v>74</v>
      </c>
      <c r="H55" s="50">
        <v>6297</v>
      </c>
      <c r="I55" s="37">
        <v>250</v>
      </c>
      <c r="J55" s="37">
        <v>375</v>
      </c>
      <c r="K55" s="37">
        <v>0</v>
      </c>
      <c r="L55" s="37">
        <v>0</v>
      </c>
      <c r="M55" s="37">
        <v>0</v>
      </c>
      <c r="N55" s="125">
        <v>1800</v>
      </c>
      <c r="O55" s="70">
        <f t="shared" si="3"/>
        <v>8722</v>
      </c>
      <c r="P55" s="53">
        <f t="shared" si="1"/>
        <v>8472</v>
      </c>
      <c r="Q55" s="53">
        <f t="shared" si="2"/>
        <v>4236</v>
      </c>
      <c r="R55" s="53">
        <v>200</v>
      </c>
      <c r="S55" s="20"/>
    </row>
    <row r="56" spans="1:19" s="19" customFormat="1" ht="24" x14ac:dyDescent="0.25">
      <c r="A56" s="58">
        <v>53</v>
      </c>
      <c r="B56" s="2" t="s">
        <v>109</v>
      </c>
      <c r="C56" s="22" t="s">
        <v>45</v>
      </c>
      <c r="D56" s="22" t="s">
        <v>121</v>
      </c>
      <c r="E56" s="20" t="s">
        <v>110</v>
      </c>
      <c r="F56" s="20" t="s">
        <v>94</v>
      </c>
      <c r="G56" s="13" t="s">
        <v>74</v>
      </c>
      <c r="H56" s="50">
        <v>2281</v>
      </c>
      <c r="I56" s="37">
        <v>250</v>
      </c>
      <c r="J56" s="37">
        <v>0</v>
      </c>
      <c r="K56" s="37">
        <v>0</v>
      </c>
      <c r="L56" s="37">
        <v>0</v>
      </c>
      <c r="M56" s="37">
        <v>0</v>
      </c>
      <c r="N56" s="37">
        <v>1000</v>
      </c>
      <c r="O56" s="68">
        <f t="shared" si="3"/>
        <v>3531</v>
      </c>
      <c r="P56" s="53">
        <f t="shared" si="1"/>
        <v>3281</v>
      </c>
      <c r="Q56" s="53">
        <f t="shared" si="2"/>
        <v>1640.5</v>
      </c>
      <c r="R56" s="53">
        <v>200</v>
      </c>
      <c r="S56" s="20"/>
    </row>
    <row r="57" spans="1:19" s="19" customFormat="1" ht="24" x14ac:dyDescent="0.2">
      <c r="A57" s="15">
        <v>54</v>
      </c>
      <c r="B57" s="2" t="s">
        <v>46</v>
      </c>
      <c r="C57" s="22" t="s">
        <v>45</v>
      </c>
      <c r="D57" s="22" t="s">
        <v>121</v>
      </c>
      <c r="E57" s="20" t="s">
        <v>90</v>
      </c>
      <c r="F57" s="20" t="s">
        <v>94</v>
      </c>
      <c r="G57" s="13" t="s">
        <v>74</v>
      </c>
      <c r="H57" s="50">
        <v>2281</v>
      </c>
      <c r="I57" s="37">
        <v>250</v>
      </c>
      <c r="J57" s="37">
        <v>0</v>
      </c>
      <c r="K57" s="37">
        <v>0</v>
      </c>
      <c r="L57" s="37">
        <v>0</v>
      </c>
      <c r="M57" s="37">
        <v>0</v>
      </c>
      <c r="N57" s="37">
        <v>1000</v>
      </c>
      <c r="O57" s="72">
        <f t="shared" si="3"/>
        <v>3531</v>
      </c>
      <c r="P57" s="53">
        <f t="shared" si="1"/>
        <v>3281</v>
      </c>
      <c r="Q57" s="53">
        <f t="shared" si="2"/>
        <v>1640.5</v>
      </c>
      <c r="R57" s="53">
        <v>200</v>
      </c>
      <c r="S57" s="20"/>
    </row>
    <row r="58" spans="1:19" s="14" customFormat="1" ht="24.75" x14ac:dyDescent="0.25">
      <c r="A58" s="44">
        <v>55</v>
      </c>
      <c r="B58" s="49" t="s">
        <v>247</v>
      </c>
      <c r="C58" s="48" t="s">
        <v>14</v>
      </c>
      <c r="D58" s="46" t="s">
        <v>176</v>
      </c>
      <c r="E58" s="46" t="s">
        <v>80</v>
      </c>
      <c r="F58" s="46" t="s">
        <v>170</v>
      </c>
      <c r="G58" s="47" t="s">
        <v>74</v>
      </c>
      <c r="H58" s="51">
        <v>6297</v>
      </c>
      <c r="I58" s="50">
        <v>250</v>
      </c>
      <c r="J58" s="50">
        <v>375</v>
      </c>
      <c r="K58" s="50">
        <v>0</v>
      </c>
      <c r="L58" s="50">
        <v>0</v>
      </c>
      <c r="M58" s="50">
        <v>0</v>
      </c>
      <c r="N58" s="127">
        <v>2000</v>
      </c>
      <c r="O58" s="73">
        <f t="shared" si="3"/>
        <v>8922</v>
      </c>
      <c r="P58" s="54">
        <f t="shared" si="1"/>
        <v>8672</v>
      </c>
      <c r="Q58" s="53">
        <f t="shared" si="2"/>
        <v>4336</v>
      </c>
      <c r="R58" s="53">
        <v>200</v>
      </c>
      <c r="S58" s="11"/>
    </row>
    <row r="59" spans="1:19" s="19" customFormat="1" x14ac:dyDescent="0.25">
      <c r="A59" s="58">
        <v>56</v>
      </c>
      <c r="B59" s="6" t="s">
        <v>111</v>
      </c>
      <c r="C59" s="22" t="s">
        <v>41</v>
      </c>
      <c r="D59" s="22" t="s">
        <v>119</v>
      </c>
      <c r="E59" s="20" t="s">
        <v>79</v>
      </c>
      <c r="F59" s="20" t="s">
        <v>52</v>
      </c>
      <c r="G59" s="13" t="s">
        <v>74</v>
      </c>
      <c r="H59" s="50">
        <v>7000</v>
      </c>
      <c r="I59" s="37">
        <v>250</v>
      </c>
      <c r="J59" s="37">
        <v>375</v>
      </c>
      <c r="K59" s="37">
        <v>0</v>
      </c>
      <c r="L59" s="37">
        <v>0</v>
      </c>
      <c r="M59" s="37">
        <v>0</v>
      </c>
      <c r="N59" s="37">
        <v>3000</v>
      </c>
      <c r="O59" s="77">
        <f t="shared" si="3"/>
        <v>10625</v>
      </c>
      <c r="P59" s="53">
        <f t="shared" si="1"/>
        <v>10375</v>
      </c>
      <c r="Q59" s="53">
        <f t="shared" si="2"/>
        <v>5187.5</v>
      </c>
      <c r="R59" s="53">
        <v>200</v>
      </c>
      <c r="S59" s="20"/>
    </row>
    <row r="60" spans="1:19" s="19" customFormat="1" ht="40.5" customHeight="1" x14ac:dyDescent="0.25">
      <c r="A60" s="58">
        <v>57</v>
      </c>
      <c r="B60" s="2" t="s">
        <v>48</v>
      </c>
      <c r="C60" s="22" t="s">
        <v>14</v>
      </c>
      <c r="D60" s="22" t="s">
        <v>120</v>
      </c>
      <c r="E60" s="18" t="s">
        <v>91</v>
      </c>
      <c r="F60" s="20" t="s">
        <v>52</v>
      </c>
      <c r="G60" s="13" t="s">
        <v>74</v>
      </c>
      <c r="H60" s="50">
        <v>6297</v>
      </c>
      <c r="I60" s="37">
        <v>250</v>
      </c>
      <c r="J60" s="37">
        <v>375</v>
      </c>
      <c r="K60" s="37">
        <v>0</v>
      </c>
      <c r="L60" s="37">
        <v>0</v>
      </c>
      <c r="M60" s="37">
        <v>0</v>
      </c>
      <c r="N60" s="125">
        <v>1800</v>
      </c>
      <c r="O60" s="70">
        <f t="shared" si="3"/>
        <v>8722</v>
      </c>
      <c r="P60" s="53">
        <f t="shared" si="1"/>
        <v>8472</v>
      </c>
      <c r="Q60" s="53">
        <f t="shared" si="2"/>
        <v>4236</v>
      </c>
      <c r="R60" s="53">
        <v>200</v>
      </c>
      <c r="S60" s="20"/>
    </row>
    <row r="61" spans="1:19" s="19" customFormat="1" ht="24" x14ac:dyDescent="0.2">
      <c r="A61" s="15">
        <v>58</v>
      </c>
      <c r="B61" s="2" t="s">
        <v>49</v>
      </c>
      <c r="C61" s="22" t="s">
        <v>45</v>
      </c>
      <c r="D61" s="22" t="s">
        <v>121</v>
      </c>
      <c r="E61" s="20" t="s">
        <v>112</v>
      </c>
      <c r="F61" s="20" t="s">
        <v>52</v>
      </c>
      <c r="G61" s="13" t="s">
        <v>74</v>
      </c>
      <c r="H61" s="50">
        <v>2281</v>
      </c>
      <c r="I61" s="37">
        <v>250</v>
      </c>
      <c r="J61" s="37">
        <v>0</v>
      </c>
      <c r="K61" s="37">
        <v>0</v>
      </c>
      <c r="L61" s="37">
        <v>0</v>
      </c>
      <c r="M61" s="37">
        <v>0</v>
      </c>
      <c r="N61" s="37">
        <v>1000</v>
      </c>
      <c r="O61" s="68">
        <f t="shared" si="3"/>
        <v>3531</v>
      </c>
      <c r="P61" s="53">
        <f t="shared" si="1"/>
        <v>3281</v>
      </c>
      <c r="Q61" s="53">
        <f t="shared" si="2"/>
        <v>1640.5</v>
      </c>
      <c r="R61" s="53">
        <v>200</v>
      </c>
      <c r="S61" s="20"/>
    </row>
    <row r="62" spans="1:19" s="19" customFormat="1" ht="36" x14ac:dyDescent="0.2">
      <c r="A62" s="15">
        <v>59</v>
      </c>
      <c r="B62" s="2" t="s">
        <v>50</v>
      </c>
      <c r="C62" s="22" t="s">
        <v>14</v>
      </c>
      <c r="D62" s="22" t="s">
        <v>120</v>
      </c>
      <c r="E62" s="18" t="s">
        <v>89</v>
      </c>
      <c r="F62" s="20" t="s">
        <v>52</v>
      </c>
      <c r="G62" s="13" t="s">
        <v>74</v>
      </c>
      <c r="H62" s="50">
        <v>6297</v>
      </c>
      <c r="I62" s="37">
        <v>250</v>
      </c>
      <c r="J62" s="37">
        <v>375</v>
      </c>
      <c r="K62" s="37">
        <v>0</v>
      </c>
      <c r="L62" s="37">
        <v>0</v>
      </c>
      <c r="M62" s="37">
        <v>0</v>
      </c>
      <c r="N62" s="125">
        <v>1800</v>
      </c>
      <c r="O62" s="34">
        <f t="shared" si="3"/>
        <v>8722</v>
      </c>
      <c r="P62" s="53">
        <f t="shared" si="1"/>
        <v>8472</v>
      </c>
      <c r="Q62" s="53">
        <f t="shared" si="2"/>
        <v>4236</v>
      </c>
      <c r="R62" s="53">
        <v>200</v>
      </c>
      <c r="S62" s="20"/>
    </row>
    <row r="63" spans="1:19" s="19" customFormat="1" ht="24" x14ac:dyDescent="0.25">
      <c r="A63" s="58">
        <v>60</v>
      </c>
      <c r="B63" s="2" t="s">
        <v>51</v>
      </c>
      <c r="C63" s="22" t="s">
        <v>45</v>
      </c>
      <c r="D63" s="22" t="s">
        <v>121</v>
      </c>
      <c r="E63" s="20" t="s">
        <v>90</v>
      </c>
      <c r="F63" s="20" t="s">
        <v>52</v>
      </c>
      <c r="G63" s="13" t="s">
        <v>74</v>
      </c>
      <c r="H63" s="50">
        <v>2281</v>
      </c>
      <c r="I63" s="37">
        <v>250</v>
      </c>
      <c r="J63" s="37">
        <v>0</v>
      </c>
      <c r="K63" s="37">
        <v>0</v>
      </c>
      <c r="L63" s="37">
        <v>0</v>
      </c>
      <c r="M63" s="37">
        <v>0</v>
      </c>
      <c r="N63" s="37">
        <v>1000</v>
      </c>
      <c r="O63" s="72">
        <f t="shared" si="3"/>
        <v>3531</v>
      </c>
      <c r="P63" s="53">
        <f t="shared" si="1"/>
        <v>3281</v>
      </c>
      <c r="Q63" s="53">
        <f t="shared" si="2"/>
        <v>1640.5</v>
      </c>
      <c r="R63" s="53">
        <v>200</v>
      </c>
      <c r="S63" s="20"/>
    </row>
    <row r="64" spans="1:19" s="14" customFormat="1" ht="24.75" x14ac:dyDescent="0.25">
      <c r="A64" s="59">
        <v>61</v>
      </c>
      <c r="B64" s="49" t="s">
        <v>248</v>
      </c>
      <c r="C64" s="48" t="s">
        <v>14</v>
      </c>
      <c r="D64" s="46" t="s">
        <v>176</v>
      </c>
      <c r="E64" s="46" t="s">
        <v>164</v>
      </c>
      <c r="F64" s="46" t="s">
        <v>168</v>
      </c>
      <c r="G64" s="47" t="s">
        <v>74</v>
      </c>
      <c r="H64" s="51">
        <v>6297</v>
      </c>
      <c r="I64" s="50">
        <v>250</v>
      </c>
      <c r="J64" s="50">
        <v>375</v>
      </c>
      <c r="K64" s="50">
        <v>0</v>
      </c>
      <c r="L64" s="50">
        <v>0</v>
      </c>
      <c r="M64" s="50">
        <v>0</v>
      </c>
      <c r="N64" s="127">
        <v>2000</v>
      </c>
      <c r="O64" s="73">
        <f t="shared" si="3"/>
        <v>8922</v>
      </c>
      <c r="P64" s="54">
        <f t="shared" si="1"/>
        <v>8672</v>
      </c>
      <c r="Q64" s="53">
        <f t="shared" si="2"/>
        <v>4336</v>
      </c>
      <c r="R64" s="53">
        <v>200</v>
      </c>
      <c r="S64" s="11"/>
    </row>
    <row r="65" spans="1:19" s="19" customFormat="1" ht="15" customHeight="1" x14ac:dyDescent="0.2">
      <c r="A65" s="15">
        <v>62</v>
      </c>
      <c r="B65" s="2" t="s">
        <v>249</v>
      </c>
      <c r="C65" s="22" t="s">
        <v>41</v>
      </c>
      <c r="D65" s="22" t="s">
        <v>119</v>
      </c>
      <c r="E65" s="20" t="s">
        <v>79</v>
      </c>
      <c r="F65" s="18" t="s">
        <v>55</v>
      </c>
      <c r="G65" s="13" t="s">
        <v>74</v>
      </c>
      <c r="H65" s="50">
        <v>7000</v>
      </c>
      <c r="I65" s="37">
        <v>250</v>
      </c>
      <c r="J65" s="37">
        <v>0</v>
      </c>
      <c r="K65" s="37">
        <v>0</v>
      </c>
      <c r="L65" s="37">
        <v>0</v>
      </c>
      <c r="M65" s="37">
        <v>0</v>
      </c>
      <c r="N65" s="37">
        <v>3000</v>
      </c>
      <c r="O65" s="77">
        <f t="shared" si="3"/>
        <v>10250</v>
      </c>
      <c r="P65" s="53">
        <f t="shared" si="1"/>
        <v>10000</v>
      </c>
      <c r="Q65" s="53">
        <f t="shared" si="2"/>
        <v>5000</v>
      </c>
      <c r="R65" s="53">
        <v>200</v>
      </c>
      <c r="S65" s="20"/>
    </row>
    <row r="66" spans="1:19" s="19" customFormat="1" ht="36" x14ac:dyDescent="0.2">
      <c r="A66" s="15">
        <v>63</v>
      </c>
      <c r="B66" s="2" t="s">
        <v>20</v>
      </c>
      <c r="C66" s="22" t="s">
        <v>14</v>
      </c>
      <c r="D66" s="22" t="s">
        <v>120</v>
      </c>
      <c r="E66" s="18" t="s">
        <v>113</v>
      </c>
      <c r="F66" s="18" t="s">
        <v>55</v>
      </c>
      <c r="G66" s="13" t="s">
        <v>74</v>
      </c>
      <c r="H66" s="50">
        <v>6297</v>
      </c>
      <c r="I66" s="37">
        <v>250</v>
      </c>
      <c r="J66" s="37">
        <v>375</v>
      </c>
      <c r="K66" s="37">
        <v>0</v>
      </c>
      <c r="L66" s="37">
        <v>0</v>
      </c>
      <c r="M66" s="37">
        <v>0</v>
      </c>
      <c r="N66" s="125">
        <v>2000</v>
      </c>
      <c r="O66" s="34">
        <f t="shared" si="3"/>
        <v>8922</v>
      </c>
      <c r="P66" s="53">
        <f t="shared" si="1"/>
        <v>8672</v>
      </c>
      <c r="Q66" s="53">
        <f t="shared" si="2"/>
        <v>4336</v>
      </c>
      <c r="R66" s="53">
        <v>200</v>
      </c>
      <c r="S66" s="20"/>
    </row>
    <row r="67" spans="1:19" s="19" customFormat="1" ht="43.5" customHeight="1" x14ac:dyDescent="0.25">
      <c r="A67" s="58">
        <v>64</v>
      </c>
      <c r="B67" s="2" t="s">
        <v>114</v>
      </c>
      <c r="C67" s="22" t="s">
        <v>14</v>
      </c>
      <c r="D67" s="22" t="s">
        <v>120</v>
      </c>
      <c r="E67" s="18" t="s">
        <v>91</v>
      </c>
      <c r="F67" s="18" t="s">
        <v>55</v>
      </c>
      <c r="G67" s="13" t="s">
        <v>74</v>
      </c>
      <c r="H67" s="50">
        <v>6297</v>
      </c>
      <c r="I67" s="37">
        <v>250</v>
      </c>
      <c r="J67" s="37">
        <v>375</v>
      </c>
      <c r="K67" s="37">
        <v>0</v>
      </c>
      <c r="L67" s="37">
        <v>0</v>
      </c>
      <c r="M67" s="37">
        <v>0</v>
      </c>
      <c r="N67" s="125">
        <v>1800</v>
      </c>
      <c r="O67" s="70">
        <f t="shared" si="3"/>
        <v>8722</v>
      </c>
      <c r="P67" s="53">
        <f t="shared" si="1"/>
        <v>8472</v>
      </c>
      <c r="Q67" s="53">
        <f t="shared" si="2"/>
        <v>4236</v>
      </c>
      <c r="R67" s="53">
        <v>200</v>
      </c>
      <c r="S67" s="20"/>
    </row>
    <row r="68" spans="1:19" s="14" customFormat="1" ht="24.75" x14ac:dyDescent="0.25">
      <c r="A68" s="59">
        <v>65</v>
      </c>
      <c r="B68" s="49" t="s">
        <v>250</v>
      </c>
      <c r="C68" s="48" t="s">
        <v>14</v>
      </c>
      <c r="D68" s="46" t="s">
        <v>176</v>
      </c>
      <c r="E68" s="46" t="s">
        <v>164</v>
      </c>
      <c r="F68" s="46" t="s">
        <v>167</v>
      </c>
      <c r="G68" s="47" t="s">
        <v>74</v>
      </c>
      <c r="H68" s="51">
        <v>6297</v>
      </c>
      <c r="I68" s="50">
        <v>250</v>
      </c>
      <c r="J68" s="50">
        <v>375</v>
      </c>
      <c r="K68" s="50">
        <v>0</v>
      </c>
      <c r="L68" s="50">
        <v>0</v>
      </c>
      <c r="M68" s="50">
        <v>0</v>
      </c>
      <c r="N68" s="125">
        <v>2000</v>
      </c>
      <c r="O68" s="73">
        <f t="shared" ref="O68:O90" si="4">SUM(H68:N68)</f>
        <v>8922</v>
      </c>
      <c r="P68" s="54">
        <f t="shared" si="1"/>
        <v>8672</v>
      </c>
      <c r="Q68" s="53">
        <f t="shared" si="2"/>
        <v>4336</v>
      </c>
      <c r="R68" s="53">
        <v>200</v>
      </c>
      <c r="S68" s="11"/>
    </row>
    <row r="69" spans="1:19" s="19" customFormat="1" ht="24" customHeight="1" x14ac:dyDescent="0.2">
      <c r="A69" s="15">
        <v>66</v>
      </c>
      <c r="B69" s="2" t="s">
        <v>251</v>
      </c>
      <c r="C69" s="22" t="s">
        <v>41</v>
      </c>
      <c r="D69" s="22" t="s">
        <v>119</v>
      </c>
      <c r="E69" s="20" t="s">
        <v>79</v>
      </c>
      <c r="F69" s="20" t="s">
        <v>59</v>
      </c>
      <c r="G69" s="13" t="s">
        <v>74</v>
      </c>
      <c r="H69" s="50">
        <v>7000</v>
      </c>
      <c r="I69" s="37">
        <v>250</v>
      </c>
      <c r="J69" s="37">
        <v>375</v>
      </c>
      <c r="K69" s="37">
        <v>0</v>
      </c>
      <c r="L69" s="37">
        <v>0</v>
      </c>
      <c r="M69" s="37">
        <v>0</v>
      </c>
      <c r="N69" s="37">
        <v>3000</v>
      </c>
      <c r="O69" s="77">
        <f t="shared" si="4"/>
        <v>10625</v>
      </c>
      <c r="P69" s="53">
        <f t="shared" ref="P69:P90" si="5">O69-250</f>
        <v>10375</v>
      </c>
      <c r="Q69" s="53">
        <f t="shared" ref="Q69:Q90" si="6">(O69-250)/2</f>
        <v>5187.5</v>
      </c>
      <c r="R69" s="53">
        <v>200</v>
      </c>
      <c r="S69" s="20"/>
    </row>
    <row r="70" spans="1:19" s="19" customFormat="1" ht="36" x14ac:dyDescent="0.2">
      <c r="A70" s="15">
        <v>67</v>
      </c>
      <c r="B70" s="2" t="s">
        <v>20</v>
      </c>
      <c r="C70" s="22" t="s">
        <v>14</v>
      </c>
      <c r="D70" s="22" t="s">
        <v>120</v>
      </c>
      <c r="E70" s="18" t="s">
        <v>89</v>
      </c>
      <c r="F70" s="20" t="s">
        <v>59</v>
      </c>
      <c r="G70" s="13" t="s">
        <v>74</v>
      </c>
      <c r="H70" s="50">
        <v>6297</v>
      </c>
      <c r="I70" s="37">
        <v>250</v>
      </c>
      <c r="J70" s="37">
        <v>375</v>
      </c>
      <c r="K70" s="37">
        <v>0</v>
      </c>
      <c r="L70" s="37">
        <v>0</v>
      </c>
      <c r="M70" s="37">
        <v>0</v>
      </c>
      <c r="N70" s="125">
        <v>2000</v>
      </c>
      <c r="O70" s="34">
        <f t="shared" si="4"/>
        <v>8922</v>
      </c>
      <c r="P70" s="53">
        <f t="shared" si="5"/>
        <v>8672</v>
      </c>
      <c r="Q70" s="53">
        <f t="shared" si="6"/>
        <v>4336</v>
      </c>
      <c r="R70" s="53">
        <v>200</v>
      </c>
      <c r="S70" s="20"/>
    </row>
    <row r="71" spans="1:19" s="19" customFormat="1" ht="36" x14ac:dyDescent="0.25">
      <c r="A71" s="58">
        <v>68</v>
      </c>
      <c r="B71" s="2" t="s">
        <v>252</v>
      </c>
      <c r="C71" s="22" t="s">
        <v>14</v>
      </c>
      <c r="D71" s="22" t="s">
        <v>120</v>
      </c>
      <c r="E71" s="18" t="s">
        <v>91</v>
      </c>
      <c r="F71" s="20" t="s">
        <v>59</v>
      </c>
      <c r="G71" s="13" t="s">
        <v>74</v>
      </c>
      <c r="H71" s="50">
        <v>6297</v>
      </c>
      <c r="I71" s="37">
        <v>250</v>
      </c>
      <c r="J71" s="37">
        <v>375</v>
      </c>
      <c r="K71" s="37">
        <v>0</v>
      </c>
      <c r="L71" s="37">
        <v>0</v>
      </c>
      <c r="M71" s="37">
        <v>0</v>
      </c>
      <c r="N71" s="125">
        <v>1800</v>
      </c>
      <c r="O71" s="70">
        <f t="shared" si="4"/>
        <v>8722</v>
      </c>
      <c r="P71" s="53">
        <f t="shared" si="5"/>
        <v>8472</v>
      </c>
      <c r="Q71" s="53">
        <f t="shared" si="6"/>
        <v>4236</v>
      </c>
      <c r="R71" s="53">
        <v>200</v>
      </c>
      <c r="S71" s="20"/>
    </row>
    <row r="72" spans="1:19" s="14" customFormat="1" ht="24.75" x14ac:dyDescent="0.25">
      <c r="A72" s="59">
        <v>69</v>
      </c>
      <c r="B72" s="49" t="s">
        <v>253</v>
      </c>
      <c r="C72" s="48" t="s">
        <v>14</v>
      </c>
      <c r="D72" s="46" t="s">
        <v>176</v>
      </c>
      <c r="E72" s="46" t="s">
        <v>164</v>
      </c>
      <c r="F72" s="46" t="s">
        <v>165</v>
      </c>
      <c r="G72" s="47" t="s">
        <v>74</v>
      </c>
      <c r="H72" s="51">
        <v>6297</v>
      </c>
      <c r="I72" s="50">
        <v>250</v>
      </c>
      <c r="J72" s="50">
        <v>375</v>
      </c>
      <c r="K72" s="50">
        <v>0</v>
      </c>
      <c r="L72" s="50">
        <v>0</v>
      </c>
      <c r="M72" s="50">
        <v>0</v>
      </c>
      <c r="N72" s="125">
        <v>2000</v>
      </c>
      <c r="O72" s="73">
        <f t="shared" si="4"/>
        <v>8922</v>
      </c>
      <c r="P72" s="54">
        <f t="shared" si="5"/>
        <v>8672</v>
      </c>
      <c r="Q72" s="53">
        <f t="shared" si="6"/>
        <v>4336</v>
      </c>
      <c r="R72" s="53">
        <v>200</v>
      </c>
      <c r="S72" s="11"/>
    </row>
    <row r="73" spans="1:19" s="19" customFormat="1" x14ac:dyDescent="0.2">
      <c r="A73" s="15">
        <v>70</v>
      </c>
      <c r="B73" s="2" t="s">
        <v>20</v>
      </c>
      <c r="C73" s="22" t="s">
        <v>41</v>
      </c>
      <c r="D73" s="22" t="s">
        <v>119</v>
      </c>
      <c r="E73" s="20" t="s">
        <v>79</v>
      </c>
      <c r="F73" s="20" t="s">
        <v>62</v>
      </c>
      <c r="G73" s="13" t="s">
        <v>74</v>
      </c>
      <c r="H73" s="50">
        <v>7000</v>
      </c>
      <c r="I73" s="37">
        <v>250</v>
      </c>
      <c r="J73" s="37">
        <v>375</v>
      </c>
      <c r="K73" s="37">
        <v>0</v>
      </c>
      <c r="L73" s="37">
        <v>0</v>
      </c>
      <c r="M73" s="37">
        <v>0</v>
      </c>
      <c r="N73" s="37">
        <v>3000</v>
      </c>
      <c r="O73" s="77">
        <f t="shared" si="4"/>
        <v>10625</v>
      </c>
      <c r="P73" s="53">
        <f t="shared" si="5"/>
        <v>10375</v>
      </c>
      <c r="Q73" s="53">
        <f t="shared" si="6"/>
        <v>5187.5</v>
      </c>
      <c r="R73" s="53">
        <v>200</v>
      </c>
      <c r="S73" s="20"/>
    </row>
    <row r="74" spans="1:19" s="19" customFormat="1" ht="36" x14ac:dyDescent="0.2">
      <c r="A74" s="15">
        <v>71</v>
      </c>
      <c r="B74" s="2" t="s">
        <v>60</v>
      </c>
      <c r="C74" s="22" t="s">
        <v>14</v>
      </c>
      <c r="D74" s="22" t="s">
        <v>120</v>
      </c>
      <c r="E74" s="18" t="s">
        <v>89</v>
      </c>
      <c r="F74" s="20" t="s">
        <v>62</v>
      </c>
      <c r="G74" s="13" t="s">
        <v>74</v>
      </c>
      <c r="H74" s="50">
        <v>6297</v>
      </c>
      <c r="I74" s="37">
        <v>250</v>
      </c>
      <c r="J74" s="37">
        <v>375</v>
      </c>
      <c r="K74" s="37">
        <v>0</v>
      </c>
      <c r="L74" s="37">
        <v>0</v>
      </c>
      <c r="M74" s="37">
        <v>0</v>
      </c>
      <c r="N74" s="125">
        <v>1800</v>
      </c>
      <c r="O74" s="34">
        <f t="shared" si="4"/>
        <v>8722</v>
      </c>
      <c r="P74" s="53">
        <f t="shared" si="5"/>
        <v>8472</v>
      </c>
      <c r="Q74" s="53">
        <f t="shared" si="6"/>
        <v>4236</v>
      </c>
      <c r="R74" s="53">
        <v>200</v>
      </c>
      <c r="S74" s="20"/>
    </row>
    <row r="75" spans="1:19" s="19" customFormat="1" ht="44.25" customHeight="1" x14ac:dyDescent="0.25">
      <c r="A75" s="58">
        <v>72</v>
      </c>
      <c r="B75" s="2" t="s">
        <v>61</v>
      </c>
      <c r="C75" s="22" t="s">
        <v>14</v>
      </c>
      <c r="D75" s="22" t="s">
        <v>120</v>
      </c>
      <c r="E75" s="18" t="s">
        <v>92</v>
      </c>
      <c r="F75" s="20" t="s">
        <v>62</v>
      </c>
      <c r="G75" s="13" t="s">
        <v>74</v>
      </c>
      <c r="H75" s="50">
        <v>6297</v>
      </c>
      <c r="I75" s="37">
        <v>250</v>
      </c>
      <c r="J75" s="37">
        <v>375</v>
      </c>
      <c r="K75" s="37">
        <v>0</v>
      </c>
      <c r="L75" s="37">
        <v>0</v>
      </c>
      <c r="M75" s="37">
        <v>0</v>
      </c>
      <c r="N75" s="125">
        <v>1800</v>
      </c>
      <c r="O75" s="70">
        <f t="shared" si="4"/>
        <v>8722</v>
      </c>
      <c r="P75" s="53">
        <f t="shared" si="5"/>
        <v>8472</v>
      </c>
      <c r="Q75" s="53">
        <f t="shared" si="6"/>
        <v>4236</v>
      </c>
      <c r="R75" s="53">
        <v>200</v>
      </c>
      <c r="S75" s="20"/>
    </row>
    <row r="76" spans="1:19" s="19" customFormat="1" ht="24" customHeight="1" x14ac:dyDescent="0.25">
      <c r="A76" s="58">
        <v>73</v>
      </c>
      <c r="B76" s="2" t="s">
        <v>63</v>
      </c>
      <c r="C76" s="27" t="s">
        <v>41</v>
      </c>
      <c r="D76" s="27" t="s">
        <v>119</v>
      </c>
      <c r="E76" s="20" t="s">
        <v>79</v>
      </c>
      <c r="F76" s="20" t="s">
        <v>64</v>
      </c>
      <c r="G76" s="13" t="s">
        <v>74</v>
      </c>
      <c r="H76" s="50">
        <v>7000</v>
      </c>
      <c r="I76" s="37">
        <v>250</v>
      </c>
      <c r="J76" s="37">
        <v>0</v>
      </c>
      <c r="K76" s="37">
        <v>0</v>
      </c>
      <c r="L76" s="37">
        <v>0</v>
      </c>
      <c r="M76" s="37">
        <v>0</v>
      </c>
      <c r="N76" s="43">
        <v>3000</v>
      </c>
      <c r="O76" s="77">
        <f t="shared" si="4"/>
        <v>10250</v>
      </c>
      <c r="P76" s="53">
        <f t="shared" si="5"/>
        <v>10000</v>
      </c>
      <c r="Q76" s="53">
        <f t="shared" si="6"/>
        <v>5000</v>
      </c>
      <c r="R76" s="53">
        <v>200</v>
      </c>
      <c r="S76" s="20"/>
    </row>
    <row r="77" spans="1:19" s="14" customFormat="1" ht="24.75" x14ac:dyDescent="0.25">
      <c r="A77" s="44">
        <v>74</v>
      </c>
      <c r="B77" s="49" t="s">
        <v>254</v>
      </c>
      <c r="C77" s="48" t="s">
        <v>14</v>
      </c>
      <c r="D77" s="46" t="s">
        <v>176</v>
      </c>
      <c r="E77" s="46" t="s">
        <v>116</v>
      </c>
      <c r="F77" s="46" t="s">
        <v>166</v>
      </c>
      <c r="G77" s="47" t="s">
        <v>74</v>
      </c>
      <c r="H77" s="51">
        <v>6297</v>
      </c>
      <c r="I77" s="50">
        <v>250</v>
      </c>
      <c r="J77" s="50">
        <v>375</v>
      </c>
      <c r="K77" s="50">
        <v>0</v>
      </c>
      <c r="L77" s="50">
        <v>0</v>
      </c>
      <c r="M77" s="50">
        <v>0</v>
      </c>
      <c r="N77" s="125">
        <v>2000</v>
      </c>
      <c r="O77" s="33">
        <f t="shared" si="4"/>
        <v>8922</v>
      </c>
      <c r="P77" s="54">
        <f t="shared" si="5"/>
        <v>8672</v>
      </c>
      <c r="Q77" s="53">
        <f t="shared" si="6"/>
        <v>4336</v>
      </c>
      <c r="R77" s="53">
        <v>200</v>
      </c>
      <c r="S77" s="11"/>
    </row>
    <row r="78" spans="1:19" s="14" customFormat="1" ht="24.75" x14ac:dyDescent="0.25">
      <c r="A78" s="44">
        <v>75</v>
      </c>
      <c r="B78" s="49" t="s">
        <v>255</v>
      </c>
      <c r="C78" s="48" t="s">
        <v>14</v>
      </c>
      <c r="D78" s="46" t="s">
        <v>176</v>
      </c>
      <c r="E78" s="46" t="s">
        <v>91</v>
      </c>
      <c r="F78" s="46" t="s">
        <v>166</v>
      </c>
      <c r="G78" s="47" t="s">
        <v>74</v>
      </c>
      <c r="H78" s="51">
        <v>6297</v>
      </c>
      <c r="I78" s="50">
        <v>250</v>
      </c>
      <c r="J78" s="50">
        <v>375</v>
      </c>
      <c r="K78" s="50">
        <v>0</v>
      </c>
      <c r="L78" s="50">
        <v>0</v>
      </c>
      <c r="M78" s="50">
        <v>0</v>
      </c>
      <c r="N78" s="125">
        <v>2000</v>
      </c>
      <c r="O78" s="36">
        <f t="shared" si="4"/>
        <v>8922</v>
      </c>
      <c r="P78" s="54">
        <f t="shared" si="5"/>
        <v>8672</v>
      </c>
      <c r="Q78" s="53">
        <f t="shared" si="6"/>
        <v>4336</v>
      </c>
      <c r="R78" s="53">
        <v>200</v>
      </c>
      <c r="S78" s="11"/>
    </row>
    <row r="79" spans="1:19" s="19" customFormat="1" x14ac:dyDescent="0.25">
      <c r="A79" s="58">
        <v>76</v>
      </c>
      <c r="B79" s="9" t="s">
        <v>65</v>
      </c>
      <c r="C79" s="28" t="s">
        <v>41</v>
      </c>
      <c r="D79" s="28" t="s">
        <v>119</v>
      </c>
      <c r="E79" s="20" t="s">
        <v>79</v>
      </c>
      <c r="F79" s="20" t="s">
        <v>66</v>
      </c>
      <c r="G79" s="13" t="s">
        <v>74</v>
      </c>
      <c r="H79" s="50">
        <v>7000</v>
      </c>
      <c r="I79" s="37">
        <v>250</v>
      </c>
      <c r="J79" s="37">
        <v>375</v>
      </c>
      <c r="K79" s="37">
        <v>0</v>
      </c>
      <c r="L79" s="37">
        <v>0</v>
      </c>
      <c r="M79" s="37">
        <v>0</v>
      </c>
      <c r="N79" s="37">
        <v>3000</v>
      </c>
      <c r="O79" s="77">
        <f t="shared" si="4"/>
        <v>10625</v>
      </c>
      <c r="P79" s="53">
        <f t="shared" si="5"/>
        <v>10375</v>
      </c>
      <c r="Q79" s="53">
        <f t="shared" si="6"/>
        <v>5187.5</v>
      </c>
      <c r="R79" s="53">
        <v>200</v>
      </c>
      <c r="S79" s="20"/>
    </row>
    <row r="80" spans="1:19" s="14" customFormat="1" ht="24.75" x14ac:dyDescent="0.25">
      <c r="A80" s="59">
        <v>77</v>
      </c>
      <c r="B80" s="49" t="s">
        <v>256</v>
      </c>
      <c r="C80" s="48" t="s">
        <v>14</v>
      </c>
      <c r="D80" s="46" t="s">
        <v>176</v>
      </c>
      <c r="E80" s="46" t="s">
        <v>89</v>
      </c>
      <c r="F80" s="46" t="s">
        <v>169</v>
      </c>
      <c r="G80" s="47" t="s">
        <v>74</v>
      </c>
      <c r="H80" s="51">
        <v>6297</v>
      </c>
      <c r="I80" s="50">
        <v>250</v>
      </c>
      <c r="J80" s="50">
        <v>375</v>
      </c>
      <c r="K80" s="50">
        <v>0</v>
      </c>
      <c r="L80" s="50">
        <v>0</v>
      </c>
      <c r="M80" s="50">
        <v>0</v>
      </c>
      <c r="N80" s="125">
        <v>2000</v>
      </c>
      <c r="O80" s="33">
        <f t="shared" si="4"/>
        <v>8922</v>
      </c>
      <c r="P80" s="54">
        <f t="shared" si="5"/>
        <v>8672</v>
      </c>
      <c r="Q80" s="53">
        <f t="shared" si="6"/>
        <v>4336</v>
      </c>
      <c r="R80" s="53">
        <v>200</v>
      </c>
      <c r="S80" s="11"/>
    </row>
    <row r="81" spans="1:22" s="14" customFormat="1" ht="24.75" x14ac:dyDescent="0.25">
      <c r="A81" s="44">
        <v>78</v>
      </c>
      <c r="B81" s="49" t="s">
        <v>257</v>
      </c>
      <c r="C81" s="48" t="s">
        <v>14</v>
      </c>
      <c r="D81" s="46" t="s">
        <v>176</v>
      </c>
      <c r="E81" s="46" t="s">
        <v>91</v>
      </c>
      <c r="F81" s="46" t="s">
        <v>169</v>
      </c>
      <c r="G81" s="47" t="s">
        <v>74</v>
      </c>
      <c r="H81" s="51">
        <v>6297</v>
      </c>
      <c r="I81" s="50">
        <v>250</v>
      </c>
      <c r="J81" s="50">
        <v>375</v>
      </c>
      <c r="K81" s="50">
        <v>0</v>
      </c>
      <c r="L81" s="50">
        <v>0</v>
      </c>
      <c r="M81" s="50">
        <v>0</v>
      </c>
      <c r="N81" s="125">
        <v>2000</v>
      </c>
      <c r="O81" s="36">
        <f t="shared" si="4"/>
        <v>8922</v>
      </c>
      <c r="P81" s="54">
        <f t="shared" si="5"/>
        <v>8672</v>
      </c>
      <c r="Q81" s="53">
        <f t="shared" si="6"/>
        <v>4336</v>
      </c>
      <c r="R81" s="53">
        <v>200</v>
      </c>
      <c r="S81" s="11"/>
    </row>
    <row r="82" spans="1:22" s="19" customFormat="1" x14ac:dyDescent="0.2">
      <c r="A82" s="15">
        <v>79</v>
      </c>
      <c r="B82" s="2" t="s">
        <v>258</v>
      </c>
      <c r="C82" s="22" t="s">
        <v>41</v>
      </c>
      <c r="D82" s="22" t="s">
        <v>119</v>
      </c>
      <c r="E82" s="20" t="s">
        <v>79</v>
      </c>
      <c r="F82" s="20" t="s">
        <v>68</v>
      </c>
      <c r="G82" s="13" t="s">
        <v>74</v>
      </c>
      <c r="H82" s="50">
        <v>7000</v>
      </c>
      <c r="I82" s="37">
        <v>250</v>
      </c>
      <c r="J82" s="37">
        <v>0</v>
      </c>
      <c r="K82" s="37">
        <v>0</v>
      </c>
      <c r="L82" s="37">
        <v>0</v>
      </c>
      <c r="M82" s="37">
        <v>0</v>
      </c>
      <c r="N82" s="43">
        <v>3000</v>
      </c>
      <c r="O82" s="77">
        <f t="shared" si="4"/>
        <v>10250</v>
      </c>
      <c r="P82" s="53">
        <f t="shared" si="5"/>
        <v>10000</v>
      </c>
      <c r="Q82" s="53">
        <f t="shared" si="6"/>
        <v>5000</v>
      </c>
      <c r="R82" s="53">
        <v>200</v>
      </c>
      <c r="S82" s="20"/>
    </row>
    <row r="83" spans="1:22" s="19" customFormat="1" ht="36" x14ac:dyDescent="0.25">
      <c r="A83" s="58">
        <v>80</v>
      </c>
      <c r="B83" s="6" t="s">
        <v>115</v>
      </c>
      <c r="C83" s="22" t="s">
        <v>14</v>
      </c>
      <c r="D83" s="22" t="s">
        <v>120</v>
      </c>
      <c r="E83" s="18" t="s">
        <v>92</v>
      </c>
      <c r="F83" s="20" t="s">
        <v>68</v>
      </c>
      <c r="G83" s="13" t="s">
        <v>74</v>
      </c>
      <c r="H83" s="50">
        <v>6297</v>
      </c>
      <c r="I83" s="37">
        <v>250</v>
      </c>
      <c r="J83" s="37">
        <v>375</v>
      </c>
      <c r="K83" s="37">
        <v>0</v>
      </c>
      <c r="L83" s="37">
        <v>0</v>
      </c>
      <c r="M83" s="37">
        <v>0</v>
      </c>
      <c r="N83" s="125">
        <v>1800</v>
      </c>
      <c r="O83" s="70">
        <f t="shared" si="4"/>
        <v>8722</v>
      </c>
      <c r="P83" s="53">
        <f t="shared" si="5"/>
        <v>8472</v>
      </c>
      <c r="Q83" s="53">
        <f t="shared" si="6"/>
        <v>4236</v>
      </c>
      <c r="R83" s="53">
        <v>200</v>
      </c>
      <c r="S83" s="20"/>
    </row>
    <row r="84" spans="1:22" s="14" customFormat="1" ht="24.75" x14ac:dyDescent="0.25">
      <c r="A84" s="59">
        <v>81</v>
      </c>
      <c r="B84" s="49" t="s">
        <v>259</v>
      </c>
      <c r="C84" s="48" t="s">
        <v>14</v>
      </c>
      <c r="D84" s="46" t="s">
        <v>176</v>
      </c>
      <c r="E84" s="46" t="s">
        <v>116</v>
      </c>
      <c r="F84" s="46" t="s">
        <v>171</v>
      </c>
      <c r="G84" s="47" t="s">
        <v>74</v>
      </c>
      <c r="H84" s="51">
        <v>6297</v>
      </c>
      <c r="I84" s="50">
        <v>250</v>
      </c>
      <c r="J84" s="50">
        <v>375</v>
      </c>
      <c r="K84" s="50">
        <v>0</v>
      </c>
      <c r="L84" s="50">
        <v>0</v>
      </c>
      <c r="M84" s="50">
        <v>0</v>
      </c>
      <c r="N84" s="125">
        <v>2000</v>
      </c>
      <c r="O84" s="33">
        <f t="shared" si="4"/>
        <v>8922</v>
      </c>
      <c r="P84" s="54">
        <f t="shared" si="5"/>
        <v>8672</v>
      </c>
      <c r="Q84" s="53">
        <f t="shared" si="6"/>
        <v>4336</v>
      </c>
      <c r="R84" s="53">
        <v>200</v>
      </c>
      <c r="S84" s="11"/>
    </row>
    <row r="85" spans="1:22" s="19" customFormat="1" x14ac:dyDescent="0.2">
      <c r="A85" s="15">
        <v>82</v>
      </c>
      <c r="B85" s="2" t="s">
        <v>69</v>
      </c>
      <c r="C85" s="29" t="s">
        <v>41</v>
      </c>
      <c r="D85" s="29" t="s">
        <v>119</v>
      </c>
      <c r="E85" s="20" t="s">
        <v>79</v>
      </c>
      <c r="F85" s="20" t="s">
        <v>71</v>
      </c>
      <c r="G85" s="13" t="s">
        <v>74</v>
      </c>
      <c r="H85" s="50">
        <v>7000</v>
      </c>
      <c r="I85" s="37">
        <v>250</v>
      </c>
      <c r="J85" s="37">
        <v>375</v>
      </c>
      <c r="K85" s="37">
        <v>0</v>
      </c>
      <c r="L85" s="37">
        <v>0</v>
      </c>
      <c r="M85" s="37">
        <v>0</v>
      </c>
      <c r="N85" s="37">
        <v>3000</v>
      </c>
      <c r="O85" s="77">
        <f t="shared" si="4"/>
        <v>10625</v>
      </c>
      <c r="P85" s="53">
        <f t="shared" si="5"/>
        <v>10375</v>
      </c>
      <c r="Q85" s="53">
        <f t="shared" si="6"/>
        <v>5187.5</v>
      </c>
      <c r="R85" s="53">
        <v>200</v>
      </c>
      <c r="S85" s="20"/>
    </row>
    <row r="86" spans="1:22" s="19" customFormat="1" ht="33" customHeight="1" x14ac:dyDescent="0.2">
      <c r="A86" s="15">
        <v>83</v>
      </c>
      <c r="B86" s="4" t="s">
        <v>70</v>
      </c>
      <c r="C86" s="22" t="s">
        <v>14</v>
      </c>
      <c r="D86" s="22" t="s">
        <v>120</v>
      </c>
      <c r="E86" s="18" t="s">
        <v>92</v>
      </c>
      <c r="F86" s="20" t="s">
        <v>71</v>
      </c>
      <c r="G86" s="13" t="s">
        <v>74</v>
      </c>
      <c r="H86" s="50">
        <v>6297</v>
      </c>
      <c r="I86" s="37">
        <v>250</v>
      </c>
      <c r="J86" s="37">
        <v>375</v>
      </c>
      <c r="K86" s="37">
        <v>0</v>
      </c>
      <c r="L86" s="37">
        <v>0</v>
      </c>
      <c r="M86" s="37">
        <v>0</v>
      </c>
      <c r="N86" s="125">
        <v>1800</v>
      </c>
      <c r="O86" s="70">
        <f t="shared" si="4"/>
        <v>8722</v>
      </c>
      <c r="P86" s="53">
        <f t="shared" si="5"/>
        <v>8472</v>
      </c>
      <c r="Q86" s="53">
        <f t="shared" si="6"/>
        <v>4236</v>
      </c>
      <c r="R86" s="53">
        <v>200</v>
      </c>
      <c r="S86" s="20"/>
    </row>
    <row r="87" spans="1:22" s="14" customFormat="1" ht="24.75" x14ac:dyDescent="0.25">
      <c r="A87" s="59">
        <v>84</v>
      </c>
      <c r="B87" s="49" t="s">
        <v>260</v>
      </c>
      <c r="C87" s="48" t="s">
        <v>14</v>
      </c>
      <c r="D87" s="46" t="s">
        <v>176</v>
      </c>
      <c r="E87" s="46" t="s">
        <v>116</v>
      </c>
      <c r="F87" s="46" t="s">
        <v>172</v>
      </c>
      <c r="G87" s="47" t="s">
        <v>74</v>
      </c>
      <c r="H87" s="51">
        <v>6297</v>
      </c>
      <c r="I87" s="50">
        <v>250</v>
      </c>
      <c r="J87" s="50">
        <v>375</v>
      </c>
      <c r="K87" s="50">
        <v>0</v>
      </c>
      <c r="L87" s="50">
        <v>0</v>
      </c>
      <c r="M87" s="50">
        <v>0</v>
      </c>
      <c r="N87" s="125">
        <v>2000</v>
      </c>
      <c r="O87" s="33">
        <f t="shared" si="4"/>
        <v>8922</v>
      </c>
      <c r="P87" s="54">
        <f t="shared" si="5"/>
        <v>8672</v>
      </c>
      <c r="Q87" s="53">
        <f t="shared" si="6"/>
        <v>4336</v>
      </c>
      <c r="R87" s="53">
        <v>200</v>
      </c>
      <c r="S87" s="11"/>
    </row>
    <row r="88" spans="1:22" s="19" customFormat="1" x14ac:dyDescent="0.25">
      <c r="A88" s="58">
        <v>85</v>
      </c>
      <c r="B88" s="10" t="s">
        <v>20</v>
      </c>
      <c r="C88" s="29" t="s">
        <v>41</v>
      </c>
      <c r="D88" s="29" t="s">
        <v>119</v>
      </c>
      <c r="E88" s="20" t="s">
        <v>79</v>
      </c>
      <c r="F88" s="20" t="s">
        <v>72</v>
      </c>
      <c r="G88" s="13" t="s">
        <v>74</v>
      </c>
      <c r="H88" s="50">
        <v>7000</v>
      </c>
      <c r="I88" s="37">
        <v>250</v>
      </c>
      <c r="J88" s="37">
        <v>0</v>
      </c>
      <c r="K88" s="37">
        <v>0</v>
      </c>
      <c r="L88" s="37">
        <v>0</v>
      </c>
      <c r="M88" s="37">
        <v>0</v>
      </c>
      <c r="N88" s="37">
        <v>3000</v>
      </c>
      <c r="O88" s="77">
        <f t="shared" si="4"/>
        <v>10250</v>
      </c>
      <c r="P88" s="53">
        <f t="shared" si="5"/>
        <v>10000</v>
      </c>
      <c r="Q88" s="53">
        <f t="shared" si="6"/>
        <v>5000</v>
      </c>
      <c r="R88" s="53">
        <v>200</v>
      </c>
      <c r="S88" s="20"/>
    </row>
    <row r="89" spans="1:22" s="14" customFormat="1" ht="24.75" x14ac:dyDescent="0.25">
      <c r="A89" s="44">
        <v>86</v>
      </c>
      <c r="B89" s="49" t="s">
        <v>261</v>
      </c>
      <c r="C89" s="48" t="s">
        <v>14</v>
      </c>
      <c r="D89" s="46" t="s">
        <v>176</v>
      </c>
      <c r="E89" s="46" t="s">
        <v>116</v>
      </c>
      <c r="F89" s="46" t="s">
        <v>162</v>
      </c>
      <c r="G89" s="47" t="s">
        <v>74</v>
      </c>
      <c r="H89" s="51">
        <v>6297</v>
      </c>
      <c r="I89" s="50">
        <v>250</v>
      </c>
      <c r="J89" s="50">
        <v>375</v>
      </c>
      <c r="K89" s="50">
        <v>0</v>
      </c>
      <c r="L89" s="50">
        <v>0</v>
      </c>
      <c r="M89" s="50">
        <v>0</v>
      </c>
      <c r="N89" s="125">
        <v>2000</v>
      </c>
      <c r="O89" s="33">
        <f t="shared" si="4"/>
        <v>8922</v>
      </c>
      <c r="P89" s="54">
        <f t="shared" si="5"/>
        <v>8672</v>
      </c>
      <c r="Q89" s="53">
        <f t="shared" si="6"/>
        <v>4336</v>
      </c>
      <c r="R89" s="53">
        <v>200</v>
      </c>
      <c r="S89" s="11"/>
    </row>
    <row r="90" spans="1:22" s="14" customFormat="1" ht="24.75" x14ac:dyDescent="0.25">
      <c r="A90" s="44">
        <v>87</v>
      </c>
      <c r="B90" s="49" t="s">
        <v>262</v>
      </c>
      <c r="C90" s="48" t="s">
        <v>14</v>
      </c>
      <c r="D90" s="46" t="s">
        <v>176</v>
      </c>
      <c r="E90" s="46" t="s">
        <v>91</v>
      </c>
      <c r="F90" s="46" t="s">
        <v>162</v>
      </c>
      <c r="G90" s="47" t="s">
        <v>74</v>
      </c>
      <c r="H90" s="51">
        <v>6297</v>
      </c>
      <c r="I90" s="50">
        <v>250</v>
      </c>
      <c r="J90" s="50">
        <v>375</v>
      </c>
      <c r="K90" s="50">
        <v>0</v>
      </c>
      <c r="L90" s="50">
        <v>0</v>
      </c>
      <c r="M90" s="50">
        <v>0</v>
      </c>
      <c r="N90" s="125">
        <v>2000</v>
      </c>
      <c r="O90" s="36">
        <f t="shared" si="4"/>
        <v>8922</v>
      </c>
      <c r="P90" s="54">
        <f t="shared" si="5"/>
        <v>8672</v>
      </c>
      <c r="Q90" s="53">
        <f t="shared" si="6"/>
        <v>4336</v>
      </c>
      <c r="R90" s="53">
        <v>200</v>
      </c>
      <c r="S90" s="11"/>
    </row>
    <row r="91" spans="1:22" s="19" customFormat="1" x14ac:dyDescent="0.25">
      <c r="A91" s="30"/>
      <c r="B91" s="31" t="s">
        <v>78</v>
      </c>
      <c r="C91" s="31"/>
      <c r="D91" s="31"/>
      <c r="E91" s="31"/>
      <c r="F91" s="31"/>
      <c r="G91" s="40"/>
      <c r="H91" s="33">
        <f>SUM(H4:H90)</f>
        <v>445274</v>
      </c>
      <c r="I91" s="33">
        <f>SUM(I4:I90)</f>
        <v>21750</v>
      </c>
      <c r="J91" s="33">
        <f t="shared" ref="J91:R91" si="7">SUM(J4:J90)</f>
        <v>18375</v>
      </c>
      <c r="K91" s="33">
        <f t="shared" si="7"/>
        <v>23500</v>
      </c>
      <c r="L91" s="33">
        <f t="shared" si="7"/>
        <v>70</v>
      </c>
      <c r="M91" s="33">
        <f t="shared" si="7"/>
        <v>6650</v>
      </c>
      <c r="N91" s="33">
        <f t="shared" si="7"/>
        <v>174300</v>
      </c>
      <c r="O91" s="33">
        <f t="shared" si="7"/>
        <v>689919</v>
      </c>
      <c r="P91" s="33">
        <f t="shared" si="7"/>
        <v>668169</v>
      </c>
      <c r="Q91" s="33">
        <f t="shared" si="7"/>
        <v>334084.5</v>
      </c>
      <c r="R91" s="33">
        <f t="shared" si="7"/>
        <v>17400</v>
      </c>
      <c r="S91" s="42"/>
    </row>
    <row r="92" spans="1:22" x14ac:dyDescent="0.25">
      <c r="H92" s="64">
        <f t="shared" ref="H92:N92" si="8">H91*12</f>
        <v>5343288</v>
      </c>
      <c r="I92" s="64">
        <f t="shared" si="8"/>
        <v>261000</v>
      </c>
      <c r="J92" s="64">
        <f t="shared" si="8"/>
        <v>220500</v>
      </c>
      <c r="K92" s="64">
        <f t="shared" si="8"/>
        <v>282000</v>
      </c>
      <c r="L92" s="64">
        <f t="shared" si="8"/>
        <v>840</v>
      </c>
      <c r="M92" s="64">
        <f t="shared" si="8"/>
        <v>79800</v>
      </c>
      <c r="N92" s="64">
        <f t="shared" si="8"/>
        <v>2091600</v>
      </c>
      <c r="O92" s="63">
        <f>O91*12</f>
        <v>8279028</v>
      </c>
      <c r="P92" s="64">
        <f>P91</f>
        <v>668169</v>
      </c>
      <c r="Q92" s="64">
        <f>Q91</f>
        <v>334084.5</v>
      </c>
      <c r="R92" s="64">
        <f>R91</f>
        <v>17400</v>
      </c>
      <c r="S92" s="65">
        <f>O92+P92+Q92+R92</f>
        <v>9298681.5</v>
      </c>
    </row>
    <row r="93" spans="1:22" x14ac:dyDescent="0.25">
      <c r="K93" s="79"/>
      <c r="L93" s="79"/>
      <c r="M93" s="79"/>
      <c r="N93" s="79"/>
      <c r="O93" s="63"/>
      <c r="P93" s="64"/>
      <c r="Q93" s="64"/>
      <c r="R93" s="64"/>
      <c r="S93" s="65">
        <v>7907664</v>
      </c>
      <c r="T93" s="65">
        <f>S92-S93</f>
        <v>1391017.5</v>
      </c>
      <c r="U93" s="128">
        <f>1484051+499634+13651</f>
        <v>1997336</v>
      </c>
      <c r="V93" s="129">
        <f>U93-T93</f>
        <v>606318.5</v>
      </c>
    </row>
    <row r="94" spans="1:22" x14ac:dyDescent="0.25">
      <c r="A94" s="85"/>
      <c r="B94" s="85"/>
      <c r="C94" s="85" t="s">
        <v>191</v>
      </c>
      <c r="D94" s="85" t="s">
        <v>208</v>
      </c>
      <c r="E94" s="85" t="s">
        <v>192</v>
      </c>
      <c r="F94" s="85" t="s">
        <v>193</v>
      </c>
      <c r="G94" s="85" t="s">
        <v>209</v>
      </c>
      <c r="H94" s="85" t="s">
        <v>174</v>
      </c>
      <c r="N94" s="64">
        <f>+N92+M92+L92+K92+J92+I92+H92</f>
        <v>8279028</v>
      </c>
      <c r="S94" s="65"/>
    </row>
    <row r="95" spans="1:22" x14ac:dyDescent="0.25">
      <c r="A95" s="80">
        <v>36</v>
      </c>
      <c r="B95" s="80" t="s">
        <v>204</v>
      </c>
      <c r="C95" s="81">
        <f>O4+O5+O7+O8+O9+O10+O11+O12+O13+O14+O15+O16+O21+O23+O24+O28+O30+O31+O32+O33+O34+O35+O36+O37+O38+O39+O40+O41+O42+O43+O44+O45+O46+O47+O48+O49</f>
        <v>248108</v>
      </c>
      <c r="D95" s="81">
        <f t="shared" ref="D95:D107" si="9">C95*12</f>
        <v>2977296</v>
      </c>
      <c r="E95" s="81">
        <f>P4+P5+P7+P8+P9+P10+P11+P12+P13+P14+P15+P16+P21+P23+P24+P28+P30+P31+P32+P33+P34+P35+P36+P37+P38+P39+P40+P41+P42+P43+P44+P45+P46+P47+P48+P49</f>
        <v>239108</v>
      </c>
      <c r="F95" s="81">
        <f t="shared" ref="F95:F107" si="10">E95</f>
        <v>239108</v>
      </c>
      <c r="G95" s="81">
        <f>200*36</f>
        <v>7200</v>
      </c>
      <c r="H95" s="81">
        <f t="shared" ref="H95:H107" si="11">SUM(D95:G95)</f>
        <v>3462712</v>
      </c>
      <c r="N95" s="64"/>
    </row>
    <row r="96" spans="1:22" x14ac:dyDescent="0.25">
      <c r="A96" s="80">
        <v>11</v>
      </c>
      <c r="B96" s="80" t="s">
        <v>205</v>
      </c>
      <c r="C96" s="81">
        <f>O50+O53+O59+O65+O69+O73+O76+O79+O82+O85+O88</f>
        <v>115000</v>
      </c>
      <c r="D96" s="81">
        <f t="shared" si="9"/>
        <v>1380000</v>
      </c>
      <c r="E96" s="81">
        <f>P50+P53+P59+P65+P69+P73+P76+P79+P82+P85+P88</f>
        <v>112250</v>
      </c>
      <c r="F96" s="81">
        <f t="shared" si="10"/>
        <v>112250</v>
      </c>
      <c r="G96" s="81">
        <f>200*11</f>
        <v>2200</v>
      </c>
      <c r="H96" s="81">
        <f t="shared" si="11"/>
        <v>1606700</v>
      </c>
    </row>
    <row r="97" spans="1:19" s="32" customFormat="1" x14ac:dyDescent="0.25">
      <c r="A97" s="80">
        <v>12</v>
      </c>
      <c r="B97" s="82" t="s">
        <v>206</v>
      </c>
      <c r="C97" s="81">
        <f>O17+O51+O54+O62+O66+O70+O74+O77+O80+O84+O87+O89</f>
        <v>108292</v>
      </c>
      <c r="D97" s="81">
        <f t="shared" si="9"/>
        <v>1299504</v>
      </c>
      <c r="E97" s="81">
        <f>P17+P51+P54+P62+P66+P70+P74+P77+P80+P84+P87+P89</f>
        <v>105292</v>
      </c>
      <c r="F97" s="81">
        <f t="shared" si="10"/>
        <v>105292</v>
      </c>
      <c r="G97" s="81">
        <f>R17+R51+R54+R62+R66+R70+R74+R77+R80+R84+R87+R89</f>
        <v>2400</v>
      </c>
      <c r="H97" s="81">
        <f t="shared" si="11"/>
        <v>1512488</v>
      </c>
      <c r="O97" s="55"/>
      <c r="S97" s="16"/>
    </row>
    <row r="98" spans="1:19" s="32" customFormat="1" x14ac:dyDescent="0.25">
      <c r="A98" s="80">
        <v>1</v>
      </c>
      <c r="B98" s="80" t="s">
        <v>194</v>
      </c>
      <c r="C98" s="81">
        <f>O19</f>
        <v>8722</v>
      </c>
      <c r="D98" s="81">
        <f t="shared" si="9"/>
        <v>104664</v>
      </c>
      <c r="E98" s="81">
        <f>P19</f>
        <v>8472</v>
      </c>
      <c r="F98" s="81">
        <f t="shared" si="10"/>
        <v>8472</v>
      </c>
      <c r="G98" s="81">
        <v>200</v>
      </c>
      <c r="H98" s="81">
        <f t="shared" si="11"/>
        <v>121808</v>
      </c>
      <c r="O98" s="55"/>
      <c r="S98" s="16"/>
    </row>
    <row r="99" spans="1:19" s="32" customFormat="1" x14ac:dyDescent="0.25">
      <c r="A99" s="80">
        <v>1</v>
      </c>
      <c r="B99" s="80" t="s">
        <v>195</v>
      </c>
      <c r="C99" s="81">
        <f>O6</f>
        <v>8922</v>
      </c>
      <c r="D99" s="81">
        <f t="shared" si="9"/>
        <v>107064</v>
      </c>
      <c r="E99" s="81">
        <f>P6</f>
        <v>8672</v>
      </c>
      <c r="F99" s="81">
        <f t="shared" si="10"/>
        <v>8672</v>
      </c>
      <c r="G99" s="81">
        <v>200</v>
      </c>
      <c r="H99" s="81">
        <f t="shared" si="11"/>
        <v>124608</v>
      </c>
      <c r="O99" s="55"/>
      <c r="S99" s="16"/>
    </row>
    <row r="100" spans="1:19" s="32" customFormat="1" x14ac:dyDescent="0.25">
      <c r="A100" s="80">
        <v>3</v>
      </c>
      <c r="B100" s="80" t="s">
        <v>196</v>
      </c>
      <c r="C100" s="81">
        <f>O18+O56+O61</f>
        <v>10753</v>
      </c>
      <c r="D100" s="81">
        <f t="shared" si="9"/>
        <v>129036</v>
      </c>
      <c r="E100" s="81">
        <f>P18+P56+P61</f>
        <v>10003</v>
      </c>
      <c r="F100" s="81">
        <f t="shared" si="10"/>
        <v>10003</v>
      </c>
      <c r="G100" s="81">
        <f>R18+R56+R61</f>
        <v>600</v>
      </c>
      <c r="H100" s="81">
        <f t="shared" si="11"/>
        <v>149642</v>
      </c>
      <c r="O100" s="55"/>
      <c r="S100" s="16"/>
    </row>
    <row r="101" spans="1:19" s="32" customFormat="1" x14ac:dyDescent="0.25">
      <c r="A101" s="80">
        <v>12</v>
      </c>
      <c r="B101" s="80" t="s">
        <v>197</v>
      </c>
      <c r="C101" s="81">
        <f>O20+O52+O55+O60+O67+O71+O75+O78+O81+O83+O86+O90</f>
        <v>107292</v>
      </c>
      <c r="D101" s="81">
        <f t="shared" si="9"/>
        <v>1287504</v>
      </c>
      <c r="E101" s="81">
        <f>P20+P52+P55+P60+P67+P71+P75+P78+P81+P83+P86+P90</f>
        <v>104292</v>
      </c>
      <c r="F101" s="81">
        <f t="shared" si="10"/>
        <v>104292</v>
      </c>
      <c r="G101" s="81">
        <f>R20+R52+R55+R60+R67+R71+R75+R78+R81+R83+R86+R90</f>
        <v>2400</v>
      </c>
      <c r="H101" s="81">
        <f t="shared" si="11"/>
        <v>1498488</v>
      </c>
      <c r="O101" s="55"/>
      <c r="S101" s="16"/>
    </row>
    <row r="102" spans="1:19" s="32" customFormat="1" x14ac:dyDescent="0.25">
      <c r="A102" s="80">
        <v>2</v>
      </c>
      <c r="B102" s="80" t="s">
        <v>198</v>
      </c>
      <c r="C102" s="81">
        <f>O57+O63</f>
        <v>7062</v>
      </c>
      <c r="D102" s="81">
        <f t="shared" si="9"/>
        <v>84744</v>
      </c>
      <c r="E102" s="81">
        <f>P57+P63</f>
        <v>6562</v>
      </c>
      <c r="F102" s="81">
        <f t="shared" si="10"/>
        <v>6562</v>
      </c>
      <c r="G102" s="81">
        <v>400</v>
      </c>
      <c r="H102" s="81">
        <f t="shared" si="11"/>
        <v>98268</v>
      </c>
      <c r="O102" s="55"/>
      <c r="S102" s="16"/>
    </row>
    <row r="103" spans="1:19" s="32" customFormat="1" x14ac:dyDescent="0.25">
      <c r="A103" s="80">
        <v>5</v>
      </c>
      <c r="B103" s="80" t="s">
        <v>199</v>
      </c>
      <c r="C103" s="81">
        <f>O22+O58+O64+O68+O72</f>
        <v>44610</v>
      </c>
      <c r="D103" s="81">
        <f t="shared" si="9"/>
        <v>535320</v>
      </c>
      <c r="E103" s="81">
        <f>P22+P58+P64+P68+P72</f>
        <v>43360</v>
      </c>
      <c r="F103" s="81">
        <f t="shared" si="10"/>
        <v>43360</v>
      </c>
      <c r="G103" s="81">
        <f>R22+R58+R64+R68+R72</f>
        <v>1000</v>
      </c>
      <c r="H103" s="81">
        <f t="shared" si="11"/>
        <v>623040</v>
      </c>
      <c r="O103" s="55"/>
      <c r="S103" s="16"/>
    </row>
    <row r="104" spans="1:19" s="32" customFormat="1" x14ac:dyDescent="0.25">
      <c r="A104" s="80">
        <v>1</v>
      </c>
      <c r="B104" s="80" t="s">
        <v>200</v>
      </c>
      <c r="C104" s="81">
        <f>O25</f>
        <v>8460</v>
      </c>
      <c r="D104" s="81">
        <f t="shared" si="9"/>
        <v>101520</v>
      </c>
      <c r="E104" s="81">
        <f>P25</f>
        <v>8210</v>
      </c>
      <c r="F104" s="81">
        <f t="shared" si="10"/>
        <v>8210</v>
      </c>
      <c r="G104" s="81">
        <v>200</v>
      </c>
      <c r="H104" s="81">
        <f t="shared" si="11"/>
        <v>118140</v>
      </c>
      <c r="O104" s="55"/>
      <c r="S104" s="16"/>
    </row>
    <row r="105" spans="1:19" s="32" customFormat="1" x14ac:dyDescent="0.25">
      <c r="A105" s="80">
        <v>1</v>
      </c>
      <c r="B105" s="80" t="s">
        <v>201</v>
      </c>
      <c r="C105" s="81">
        <f>O26</f>
        <v>5691</v>
      </c>
      <c r="D105" s="81">
        <f t="shared" si="9"/>
        <v>68292</v>
      </c>
      <c r="E105" s="81">
        <f>P26</f>
        <v>5441</v>
      </c>
      <c r="F105" s="81">
        <f t="shared" si="10"/>
        <v>5441</v>
      </c>
      <c r="G105" s="81">
        <v>200</v>
      </c>
      <c r="H105" s="81">
        <f t="shared" si="11"/>
        <v>79374</v>
      </c>
      <c r="O105" s="55"/>
      <c r="S105" s="16"/>
    </row>
    <row r="106" spans="1:19" s="32" customFormat="1" x14ac:dyDescent="0.25">
      <c r="A106" s="80">
        <v>1</v>
      </c>
      <c r="B106" s="80" t="s">
        <v>202</v>
      </c>
      <c r="C106" s="81">
        <f>O27</f>
        <v>8547</v>
      </c>
      <c r="D106" s="81">
        <f t="shared" si="9"/>
        <v>102564</v>
      </c>
      <c r="E106" s="81">
        <f>P27</f>
        <v>8297</v>
      </c>
      <c r="F106" s="81">
        <f t="shared" si="10"/>
        <v>8297</v>
      </c>
      <c r="G106" s="81">
        <v>200</v>
      </c>
      <c r="H106" s="81">
        <f t="shared" si="11"/>
        <v>119358</v>
      </c>
      <c r="O106" s="55"/>
      <c r="S106" s="16"/>
    </row>
    <row r="107" spans="1:19" s="32" customFormat="1" x14ac:dyDescent="0.25">
      <c r="A107" s="80">
        <v>1</v>
      </c>
      <c r="B107" s="80" t="s">
        <v>203</v>
      </c>
      <c r="C107" s="81">
        <f>O29</f>
        <v>8460</v>
      </c>
      <c r="D107" s="81">
        <f t="shared" si="9"/>
        <v>101520</v>
      </c>
      <c r="E107" s="81">
        <f>P29</f>
        <v>8210</v>
      </c>
      <c r="F107" s="81">
        <f t="shared" si="10"/>
        <v>8210</v>
      </c>
      <c r="G107" s="81">
        <v>200</v>
      </c>
      <c r="H107" s="81">
        <f t="shared" si="11"/>
        <v>118140</v>
      </c>
      <c r="O107" s="55"/>
      <c r="S107" s="16"/>
    </row>
    <row r="108" spans="1:19" s="32" customFormat="1" x14ac:dyDescent="0.25">
      <c r="A108" s="83">
        <f>SUM(A95:A107)</f>
        <v>87</v>
      </c>
      <c r="B108" s="83" t="s">
        <v>174</v>
      </c>
      <c r="C108" s="84">
        <f t="shared" ref="C108:H108" si="12">SUM(C95:C107)</f>
        <v>689919</v>
      </c>
      <c r="D108" s="84">
        <f t="shared" si="12"/>
        <v>8279028</v>
      </c>
      <c r="E108" s="84">
        <f t="shared" si="12"/>
        <v>668169</v>
      </c>
      <c r="F108" s="84">
        <f t="shared" si="12"/>
        <v>668169</v>
      </c>
      <c r="G108" s="84">
        <f t="shared" si="12"/>
        <v>17400</v>
      </c>
      <c r="H108" s="84">
        <f t="shared" si="12"/>
        <v>9632766</v>
      </c>
      <c r="O108" s="55"/>
      <c r="S108" s="16"/>
    </row>
    <row r="110" spans="1:19" x14ac:dyDescent="0.25">
      <c r="H110" s="64"/>
    </row>
    <row r="113" spans="6:18" x14ac:dyDescent="0.15">
      <c r="F113" s="69"/>
    </row>
    <row r="114" spans="6:18" x14ac:dyDescent="0.15">
      <c r="F114" s="69"/>
    </row>
    <row r="122" spans="6:18" s="19" customFormat="1" x14ac:dyDescent="0.25">
      <c r="G122" s="41"/>
      <c r="H122" s="35"/>
      <c r="I122" s="35"/>
      <c r="J122" s="35"/>
      <c r="K122" s="35"/>
      <c r="L122" s="35"/>
      <c r="M122" s="35"/>
      <c r="N122" s="35"/>
      <c r="O122" s="57"/>
      <c r="P122" s="35"/>
      <c r="Q122" s="35"/>
      <c r="R122" s="35"/>
    </row>
    <row r="123" spans="6:18" s="19" customFormat="1" x14ac:dyDescent="0.25">
      <c r="G123" s="41"/>
      <c r="H123" s="35"/>
      <c r="I123" s="35"/>
      <c r="J123" s="35"/>
      <c r="K123" s="35"/>
      <c r="L123" s="35"/>
      <c r="M123" s="35"/>
      <c r="N123" s="35"/>
      <c r="O123" s="57"/>
      <c r="P123" s="35"/>
      <c r="Q123" s="35"/>
      <c r="R123" s="35"/>
    </row>
    <row r="124" spans="6:18" s="19" customFormat="1" x14ac:dyDescent="0.25">
      <c r="G124" s="41"/>
      <c r="H124" s="35"/>
      <c r="I124" s="35"/>
      <c r="J124" s="35"/>
      <c r="K124" s="35"/>
      <c r="L124" s="35"/>
      <c r="M124" s="35"/>
      <c r="N124" s="35"/>
      <c r="O124" s="57"/>
      <c r="P124" s="35"/>
      <c r="Q124" s="35"/>
      <c r="R124" s="35"/>
    </row>
    <row r="125" spans="6:18" s="19" customFormat="1" x14ac:dyDescent="0.25">
      <c r="G125" s="41"/>
      <c r="H125" s="35"/>
      <c r="I125" s="35"/>
      <c r="J125" s="35"/>
      <c r="K125" s="35"/>
      <c r="L125" s="35"/>
      <c r="M125" s="35"/>
      <c r="N125" s="35"/>
      <c r="O125" s="57"/>
      <c r="P125" s="35"/>
      <c r="Q125" s="35"/>
      <c r="R125" s="35"/>
    </row>
    <row r="126" spans="6:18" s="19" customFormat="1" x14ac:dyDescent="0.25">
      <c r="G126" s="41"/>
      <c r="H126" s="35"/>
      <c r="I126" s="35"/>
      <c r="J126" s="35"/>
      <c r="K126" s="35"/>
      <c r="L126" s="35"/>
      <c r="M126" s="35"/>
      <c r="N126" s="35"/>
      <c r="O126" s="57"/>
      <c r="P126" s="35"/>
      <c r="Q126" s="35"/>
      <c r="R126" s="35"/>
    </row>
    <row r="127" spans="6:18" s="19" customFormat="1" x14ac:dyDescent="0.25">
      <c r="G127" s="41"/>
      <c r="H127" s="35"/>
      <c r="I127" s="35"/>
      <c r="J127" s="35"/>
      <c r="K127" s="35"/>
      <c r="L127" s="35"/>
      <c r="M127" s="35"/>
      <c r="N127" s="35"/>
      <c r="O127" s="57"/>
      <c r="P127" s="35"/>
      <c r="Q127" s="35"/>
      <c r="R127" s="35"/>
    </row>
    <row r="128" spans="6:18" s="19" customFormat="1" x14ac:dyDescent="0.25">
      <c r="G128" s="41"/>
      <c r="H128" s="35"/>
      <c r="I128" s="35"/>
      <c r="J128" s="35"/>
      <c r="K128" s="35"/>
      <c r="L128" s="35"/>
      <c r="M128" s="35"/>
      <c r="N128" s="35"/>
      <c r="O128" s="57"/>
      <c r="P128" s="35"/>
      <c r="Q128" s="35"/>
      <c r="R128" s="35"/>
    </row>
    <row r="129" spans="7:18" s="19" customFormat="1" x14ac:dyDescent="0.25">
      <c r="G129" s="41"/>
      <c r="H129" s="35"/>
      <c r="I129" s="35"/>
      <c r="J129" s="35"/>
      <c r="K129" s="35"/>
      <c r="L129" s="35"/>
      <c r="M129" s="35"/>
      <c r="N129" s="35"/>
      <c r="O129" s="57"/>
      <c r="P129" s="35"/>
      <c r="Q129" s="35"/>
      <c r="R129" s="35"/>
    </row>
    <row r="130" spans="7:18" s="19" customFormat="1" x14ac:dyDescent="0.25">
      <c r="G130" s="41"/>
      <c r="H130" s="35"/>
      <c r="I130" s="35"/>
      <c r="J130" s="35"/>
      <c r="K130" s="35"/>
      <c r="L130" s="35"/>
      <c r="M130" s="35"/>
      <c r="N130" s="35"/>
      <c r="O130" s="57"/>
      <c r="P130" s="35"/>
      <c r="Q130" s="35"/>
      <c r="R130" s="35"/>
    </row>
    <row r="131" spans="7:18" s="19" customFormat="1" x14ac:dyDescent="0.25">
      <c r="G131" s="41"/>
      <c r="H131" s="35"/>
      <c r="I131" s="35"/>
      <c r="J131" s="35"/>
      <c r="K131" s="35"/>
      <c r="L131" s="35"/>
      <c r="M131" s="35"/>
      <c r="N131" s="35"/>
      <c r="O131" s="57"/>
      <c r="P131" s="35"/>
      <c r="Q131" s="35"/>
      <c r="R131" s="35"/>
    </row>
    <row r="132" spans="7:18" s="19" customFormat="1" x14ac:dyDescent="0.25">
      <c r="G132" s="41"/>
      <c r="H132" s="35"/>
      <c r="I132" s="35"/>
      <c r="J132" s="35"/>
      <c r="K132" s="35"/>
      <c r="L132" s="35"/>
      <c r="M132" s="35"/>
      <c r="N132" s="35"/>
      <c r="O132" s="57"/>
      <c r="P132" s="35"/>
      <c r="Q132" s="35"/>
      <c r="R132" s="35"/>
    </row>
    <row r="133" spans="7:18" s="19" customFormat="1" x14ac:dyDescent="0.25">
      <c r="G133" s="41"/>
      <c r="H133" s="35"/>
      <c r="I133" s="35"/>
      <c r="J133" s="35"/>
      <c r="K133" s="35"/>
      <c r="L133" s="35"/>
      <c r="M133" s="35"/>
      <c r="N133" s="35"/>
      <c r="O133" s="57"/>
      <c r="P133" s="35"/>
      <c r="Q133" s="35"/>
      <c r="R133" s="35"/>
    </row>
    <row r="134" spans="7:18" s="19" customFormat="1" x14ac:dyDescent="0.25">
      <c r="G134" s="41"/>
      <c r="H134" s="35"/>
      <c r="I134" s="35"/>
      <c r="J134" s="35"/>
      <c r="K134" s="35"/>
      <c r="L134" s="35"/>
      <c r="M134" s="35"/>
      <c r="N134" s="35"/>
      <c r="O134" s="57"/>
      <c r="P134" s="35"/>
      <c r="Q134" s="35"/>
      <c r="R134" s="35"/>
    </row>
    <row r="135" spans="7:18" s="19" customFormat="1" x14ac:dyDescent="0.25">
      <c r="G135" s="41"/>
      <c r="H135" s="35"/>
      <c r="I135" s="35"/>
      <c r="J135" s="35"/>
      <c r="K135" s="35"/>
      <c r="L135" s="35"/>
      <c r="M135" s="35"/>
      <c r="N135" s="35"/>
      <c r="O135" s="57"/>
      <c r="P135" s="35"/>
      <c r="Q135" s="35"/>
      <c r="R135" s="35"/>
    </row>
    <row r="136" spans="7:18" s="19" customFormat="1" x14ac:dyDescent="0.25">
      <c r="G136" s="41"/>
      <c r="H136" s="35"/>
      <c r="I136" s="35"/>
      <c r="J136" s="35"/>
      <c r="K136" s="35"/>
      <c r="L136" s="35"/>
      <c r="M136" s="35"/>
      <c r="N136" s="35"/>
      <c r="O136" s="57"/>
      <c r="P136" s="35"/>
      <c r="Q136" s="35"/>
      <c r="R136" s="35"/>
    </row>
    <row r="137" spans="7:18" s="19" customFormat="1" x14ac:dyDescent="0.25">
      <c r="G137" s="41"/>
      <c r="H137" s="35"/>
      <c r="I137" s="35"/>
      <c r="J137" s="35"/>
      <c r="K137" s="35"/>
      <c r="L137" s="35"/>
      <c r="M137" s="35"/>
      <c r="N137" s="35"/>
      <c r="O137" s="57"/>
      <c r="P137" s="35"/>
      <c r="Q137" s="35"/>
      <c r="R137" s="35"/>
    </row>
    <row r="138" spans="7:18" s="19" customFormat="1" x14ac:dyDescent="0.25">
      <c r="G138" s="41"/>
      <c r="H138" s="35"/>
      <c r="I138" s="35"/>
      <c r="J138" s="35"/>
      <c r="K138" s="35"/>
      <c r="L138" s="35"/>
      <c r="M138" s="35"/>
      <c r="N138" s="35"/>
      <c r="O138" s="57"/>
      <c r="P138" s="35"/>
      <c r="Q138" s="35"/>
      <c r="R138" s="35"/>
    </row>
    <row r="139" spans="7:18" s="19" customFormat="1" x14ac:dyDescent="0.25">
      <c r="G139" s="41"/>
      <c r="H139" s="35"/>
      <c r="I139" s="35"/>
      <c r="J139" s="35"/>
      <c r="K139" s="35"/>
      <c r="L139" s="35"/>
      <c r="M139" s="35"/>
      <c r="N139" s="35"/>
      <c r="O139" s="57"/>
      <c r="P139" s="35"/>
      <c r="Q139" s="35"/>
      <c r="R139" s="35"/>
    </row>
    <row r="140" spans="7:18" s="19" customFormat="1" x14ac:dyDescent="0.25">
      <c r="G140" s="41"/>
      <c r="H140" s="35"/>
      <c r="I140" s="35"/>
      <c r="J140" s="35"/>
      <c r="K140" s="35"/>
      <c r="L140" s="35"/>
      <c r="M140" s="35"/>
      <c r="N140" s="35"/>
      <c r="O140" s="57"/>
      <c r="P140" s="35"/>
      <c r="Q140" s="35"/>
      <c r="R140" s="35"/>
    </row>
    <row r="141" spans="7:18" s="19" customFormat="1" x14ac:dyDescent="0.25">
      <c r="G141" s="41"/>
      <c r="H141" s="35"/>
      <c r="I141" s="35"/>
      <c r="J141" s="35"/>
      <c r="K141" s="35"/>
      <c r="L141" s="35"/>
      <c r="M141" s="35"/>
      <c r="N141" s="35"/>
      <c r="O141" s="57"/>
      <c r="P141" s="35"/>
      <c r="Q141" s="35"/>
      <c r="R141" s="35"/>
    </row>
    <row r="142" spans="7:18" s="19" customFormat="1" x14ac:dyDescent="0.25">
      <c r="G142" s="41"/>
      <c r="H142" s="35"/>
      <c r="I142" s="35"/>
      <c r="J142" s="35"/>
      <c r="K142" s="35"/>
      <c r="L142" s="35"/>
      <c r="M142" s="35"/>
      <c r="N142" s="35"/>
      <c r="O142" s="57"/>
      <c r="P142" s="35"/>
      <c r="Q142" s="35"/>
      <c r="R142" s="35"/>
    </row>
    <row r="143" spans="7:18" s="19" customFormat="1" x14ac:dyDescent="0.25">
      <c r="G143" s="41"/>
      <c r="H143" s="35"/>
      <c r="I143" s="35"/>
      <c r="J143" s="35"/>
      <c r="K143" s="35"/>
      <c r="L143" s="35"/>
      <c r="M143" s="35"/>
      <c r="N143" s="35"/>
      <c r="O143" s="57"/>
      <c r="P143" s="35"/>
      <c r="Q143" s="35"/>
      <c r="R143" s="35"/>
    </row>
    <row r="144" spans="7:18" s="19" customFormat="1" x14ac:dyDescent="0.25">
      <c r="G144" s="41"/>
      <c r="H144" s="35"/>
      <c r="I144" s="35"/>
      <c r="J144" s="35"/>
      <c r="K144" s="35"/>
      <c r="L144" s="35"/>
      <c r="M144" s="35"/>
      <c r="N144" s="35"/>
      <c r="O144" s="57"/>
      <c r="P144" s="35"/>
      <c r="Q144" s="35"/>
      <c r="R144" s="35"/>
    </row>
    <row r="145" spans="7:18" s="19" customFormat="1" x14ac:dyDescent="0.25">
      <c r="G145" s="41"/>
      <c r="H145" s="35"/>
      <c r="I145" s="35"/>
      <c r="J145" s="35"/>
      <c r="K145" s="35"/>
      <c r="L145" s="35"/>
      <c r="M145" s="35"/>
      <c r="N145" s="35"/>
      <c r="O145" s="57"/>
      <c r="P145" s="35"/>
      <c r="Q145" s="35"/>
      <c r="R145" s="35"/>
    </row>
    <row r="146" spans="7:18" s="19" customFormat="1" x14ac:dyDescent="0.25">
      <c r="G146" s="41"/>
      <c r="H146" s="35"/>
      <c r="I146" s="35"/>
      <c r="J146" s="35"/>
      <c r="K146" s="35"/>
      <c r="L146" s="35"/>
      <c r="M146" s="35"/>
      <c r="N146" s="35"/>
      <c r="O146" s="57"/>
      <c r="P146" s="35"/>
      <c r="Q146" s="35"/>
      <c r="R146" s="35"/>
    </row>
    <row r="147" spans="7:18" s="19" customFormat="1" x14ac:dyDescent="0.25">
      <c r="G147" s="41"/>
      <c r="H147" s="35"/>
      <c r="I147" s="35"/>
      <c r="J147" s="35"/>
      <c r="K147" s="35"/>
      <c r="L147" s="35"/>
      <c r="M147" s="35"/>
      <c r="N147" s="35"/>
      <c r="O147" s="57"/>
      <c r="P147" s="35"/>
      <c r="Q147" s="35"/>
      <c r="R147" s="35"/>
    </row>
    <row r="148" spans="7:18" s="19" customFormat="1" x14ac:dyDescent="0.25">
      <c r="G148" s="41"/>
      <c r="H148" s="35"/>
      <c r="I148" s="35"/>
      <c r="J148" s="35"/>
      <c r="K148" s="35"/>
      <c r="L148" s="35"/>
      <c r="M148" s="35"/>
      <c r="N148" s="35"/>
      <c r="O148" s="57"/>
      <c r="P148" s="35"/>
      <c r="Q148" s="35"/>
      <c r="R148" s="35"/>
    </row>
    <row r="149" spans="7:18" s="19" customFormat="1" x14ac:dyDescent="0.25">
      <c r="G149" s="41"/>
      <c r="H149" s="35"/>
      <c r="I149" s="35"/>
      <c r="J149" s="35"/>
      <c r="K149" s="35"/>
      <c r="L149" s="35"/>
      <c r="M149" s="35"/>
      <c r="N149" s="35"/>
      <c r="O149" s="57"/>
      <c r="P149" s="35"/>
      <c r="Q149" s="35"/>
      <c r="R149" s="35"/>
    </row>
    <row r="150" spans="7:18" s="19" customFormat="1" x14ac:dyDescent="0.25">
      <c r="G150" s="41"/>
      <c r="H150" s="35"/>
      <c r="I150" s="35"/>
      <c r="J150" s="35"/>
      <c r="K150" s="35"/>
      <c r="L150" s="35"/>
      <c r="M150" s="35"/>
      <c r="N150" s="35"/>
      <c r="O150" s="57"/>
      <c r="P150" s="35"/>
      <c r="Q150" s="35"/>
      <c r="R150" s="35"/>
    </row>
    <row r="151" spans="7:18" s="19" customFormat="1" x14ac:dyDescent="0.25">
      <c r="G151" s="41"/>
      <c r="H151" s="35"/>
      <c r="I151" s="35"/>
      <c r="J151" s="35"/>
      <c r="K151" s="35"/>
      <c r="L151" s="35"/>
      <c r="M151" s="35"/>
      <c r="N151" s="35"/>
      <c r="O151" s="57"/>
      <c r="P151" s="35"/>
      <c r="Q151" s="35"/>
      <c r="R151" s="35"/>
    </row>
    <row r="152" spans="7:18" s="19" customFormat="1" x14ac:dyDescent="0.25">
      <c r="G152" s="41"/>
      <c r="H152" s="35"/>
      <c r="I152" s="35"/>
      <c r="J152" s="35"/>
      <c r="K152" s="35"/>
      <c r="L152" s="35"/>
      <c r="M152" s="35"/>
      <c r="N152" s="35"/>
      <c r="O152" s="57"/>
      <c r="P152" s="35"/>
      <c r="Q152" s="35"/>
      <c r="R152" s="35"/>
    </row>
    <row r="153" spans="7:18" s="19" customFormat="1" x14ac:dyDescent="0.25">
      <c r="G153" s="41"/>
      <c r="H153" s="35"/>
      <c r="I153" s="35"/>
      <c r="J153" s="35"/>
      <c r="K153" s="35"/>
      <c r="L153" s="35"/>
      <c r="M153" s="35"/>
      <c r="N153" s="35"/>
      <c r="O153" s="57"/>
      <c r="P153" s="35"/>
      <c r="Q153" s="35"/>
      <c r="R153" s="35"/>
    </row>
    <row r="154" spans="7:18" s="19" customFormat="1" x14ac:dyDescent="0.25">
      <c r="G154" s="41"/>
      <c r="H154" s="35"/>
      <c r="I154" s="35"/>
      <c r="J154" s="35"/>
      <c r="K154" s="35"/>
      <c r="L154" s="35"/>
      <c r="M154" s="35"/>
      <c r="N154" s="35"/>
      <c r="O154" s="57"/>
      <c r="P154" s="35"/>
      <c r="Q154" s="35"/>
      <c r="R154" s="35"/>
    </row>
    <row r="155" spans="7:18" s="19" customFormat="1" x14ac:dyDescent="0.25">
      <c r="G155" s="41"/>
      <c r="H155" s="35"/>
      <c r="I155" s="35"/>
      <c r="J155" s="35"/>
      <c r="K155" s="35"/>
      <c r="L155" s="35"/>
      <c r="M155" s="35"/>
      <c r="N155" s="35"/>
      <c r="O155" s="57"/>
      <c r="P155" s="35"/>
      <c r="Q155" s="35"/>
      <c r="R155" s="35"/>
    </row>
    <row r="156" spans="7:18" s="19" customFormat="1" x14ac:dyDescent="0.25">
      <c r="G156" s="41"/>
      <c r="H156" s="35"/>
      <c r="I156" s="35"/>
      <c r="J156" s="35"/>
      <c r="K156" s="35"/>
      <c r="L156" s="35"/>
      <c r="M156" s="35"/>
      <c r="N156" s="35"/>
      <c r="O156" s="57"/>
      <c r="P156" s="35"/>
      <c r="Q156" s="35"/>
      <c r="R156" s="35"/>
    </row>
    <row r="157" spans="7:18" s="19" customFormat="1" x14ac:dyDescent="0.25">
      <c r="G157" s="41"/>
      <c r="H157" s="35"/>
      <c r="I157" s="35"/>
      <c r="J157" s="35"/>
      <c r="K157" s="35"/>
      <c r="L157" s="35"/>
      <c r="M157" s="35"/>
      <c r="N157" s="35"/>
      <c r="O157" s="57"/>
      <c r="P157" s="35"/>
      <c r="Q157" s="35"/>
      <c r="R157" s="35"/>
    </row>
    <row r="158" spans="7:18" s="19" customFormat="1" x14ac:dyDescent="0.25">
      <c r="G158" s="41"/>
      <c r="H158" s="35"/>
      <c r="I158" s="35"/>
      <c r="J158" s="35"/>
      <c r="K158" s="35"/>
      <c r="L158" s="35"/>
      <c r="M158" s="35"/>
      <c r="N158" s="35"/>
      <c r="O158" s="57"/>
      <c r="P158" s="35"/>
      <c r="Q158" s="35"/>
      <c r="R158" s="35"/>
    </row>
    <row r="159" spans="7:18" s="19" customFormat="1" x14ac:dyDescent="0.25">
      <c r="G159" s="41"/>
      <c r="H159" s="35"/>
      <c r="I159" s="35"/>
      <c r="J159" s="35"/>
      <c r="K159" s="35"/>
      <c r="L159" s="35"/>
      <c r="M159" s="35"/>
      <c r="N159" s="35"/>
      <c r="O159" s="57"/>
      <c r="P159" s="35"/>
      <c r="Q159" s="35"/>
      <c r="R159" s="35"/>
    </row>
    <row r="160" spans="7:18" s="19" customFormat="1" x14ac:dyDescent="0.25">
      <c r="G160" s="41"/>
      <c r="H160" s="35"/>
      <c r="I160" s="35"/>
      <c r="J160" s="35"/>
      <c r="K160" s="35"/>
      <c r="L160" s="35"/>
      <c r="M160" s="35"/>
      <c r="N160" s="35"/>
      <c r="O160" s="57"/>
      <c r="P160" s="35"/>
      <c r="Q160" s="35"/>
      <c r="R160" s="35"/>
    </row>
    <row r="161" spans="7:18" s="19" customFormat="1" x14ac:dyDescent="0.25">
      <c r="G161" s="41"/>
      <c r="H161" s="35"/>
      <c r="I161" s="35"/>
      <c r="J161" s="35"/>
      <c r="K161" s="35"/>
      <c r="L161" s="35"/>
      <c r="M161" s="35"/>
      <c r="N161" s="35"/>
      <c r="O161" s="57"/>
      <c r="P161" s="35"/>
      <c r="Q161" s="35"/>
      <c r="R161" s="35"/>
    </row>
    <row r="162" spans="7:18" s="19" customFormat="1" x14ac:dyDescent="0.25">
      <c r="G162" s="41"/>
      <c r="H162" s="35"/>
      <c r="I162" s="35"/>
      <c r="J162" s="35"/>
      <c r="K162" s="35"/>
      <c r="L162" s="35"/>
      <c r="M162" s="35"/>
      <c r="N162" s="35"/>
      <c r="O162" s="57"/>
      <c r="P162" s="35"/>
      <c r="Q162" s="35"/>
      <c r="R162" s="35"/>
    </row>
    <row r="163" spans="7:18" s="19" customFormat="1" x14ac:dyDescent="0.25">
      <c r="G163" s="41"/>
      <c r="H163" s="35"/>
      <c r="I163" s="35"/>
      <c r="J163" s="35"/>
      <c r="K163" s="35"/>
      <c r="L163" s="35"/>
      <c r="M163" s="35"/>
      <c r="N163" s="35"/>
      <c r="O163" s="57"/>
      <c r="P163" s="35"/>
      <c r="Q163" s="35"/>
      <c r="R163" s="35"/>
    </row>
    <row r="164" spans="7:18" s="19" customFormat="1" x14ac:dyDescent="0.25">
      <c r="G164" s="41"/>
      <c r="H164" s="35"/>
      <c r="I164" s="35"/>
      <c r="J164" s="35"/>
      <c r="K164" s="35"/>
      <c r="L164" s="35"/>
      <c r="M164" s="35"/>
      <c r="N164" s="35"/>
      <c r="O164" s="57"/>
      <c r="P164" s="35"/>
      <c r="Q164" s="35"/>
      <c r="R164" s="35"/>
    </row>
    <row r="165" spans="7:18" s="19" customFormat="1" x14ac:dyDescent="0.25">
      <c r="G165" s="41"/>
      <c r="H165" s="35"/>
      <c r="I165" s="35"/>
      <c r="J165" s="35"/>
      <c r="K165" s="35"/>
      <c r="L165" s="35"/>
      <c r="M165" s="35"/>
      <c r="N165" s="35"/>
      <c r="O165" s="57"/>
      <c r="P165" s="35"/>
      <c r="Q165" s="35"/>
      <c r="R165" s="35"/>
    </row>
    <row r="166" spans="7:18" s="19" customFormat="1" x14ac:dyDescent="0.25">
      <c r="G166" s="41"/>
      <c r="H166" s="35"/>
      <c r="I166" s="35"/>
      <c r="J166" s="35"/>
      <c r="K166" s="35"/>
      <c r="L166" s="35"/>
      <c r="M166" s="35"/>
      <c r="N166" s="35"/>
      <c r="O166" s="57"/>
      <c r="P166" s="35"/>
      <c r="Q166" s="35"/>
      <c r="R166" s="35"/>
    </row>
    <row r="167" spans="7:18" s="19" customFormat="1" x14ac:dyDescent="0.25">
      <c r="G167" s="41"/>
      <c r="H167" s="35"/>
      <c r="I167" s="35"/>
      <c r="J167" s="35"/>
      <c r="K167" s="35"/>
      <c r="L167" s="35"/>
      <c r="M167" s="35"/>
      <c r="N167" s="35"/>
      <c r="O167" s="57"/>
      <c r="P167" s="35"/>
      <c r="Q167" s="35"/>
      <c r="R167" s="35"/>
    </row>
    <row r="168" spans="7:18" s="19" customFormat="1" x14ac:dyDescent="0.25">
      <c r="G168" s="41"/>
      <c r="H168" s="35"/>
      <c r="I168" s="35"/>
      <c r="J168" s="35"/>
      <c r="K168" s="35"/>
      <c r="L168" s="35"/>
      <c r="M168" s="35"/>
      <c r="N168" s="35"/>
      <c r="O168" s="57"/>
      <c r="P168" s="35"/>
      <c r="Q168" s="35"/>
      <c r="R168" s="35"/>
    </row>
    <row r="169" spans="7:18" s="19" customFormat="1" x14ac:dyDescent="0.25">
      <c r="G169" s="41"/>
      <c r="H169" s="35"/>
      <c r="I169" s="35"/>
      <c r="J169" s="35"/>
      <c r="K169" s="35"/>
      <c r="L169" s="35"/>
      <c r="M169" s="35"/>
      <c r="N169" s="35"/>
      <c r="O169" s="57"/>
      <c r="P169" s="35"/>
      <c r="Q169" s="35"/>
      <c r="R169" s="35"/>
    </row>
    <row r="170" spans="7:18" s="19" customFormat="1" x14ac:dyDescent="0.25">
      <c r="G170" s="41"/>
      <c r="H170" s="35"/>
      <c r="I170" s="35"/>
      <c r="J170" s="35"/>
      <c r="K170" s="35"/>
      <c r="L170" s="35"/>
      <c r="M170" s="35"/>
      <c r="N170" s="35"/>
      <c r="O170" s="57"/>
      <c r="P170" s="35"/>
      <c r="Q170" s="35"/>
      <c r="R170" s="35"/>
    </row>
    <row r="171" spans="7:18" s="19" customFormat="1" x14ac:dyDescent="0.25">
      <c r="G171" s="41"/>
      <c r="H171" s="35"/>
      <c r="I171" s="35"/>
      <c r="J171" s="35"/>
      <c r="K171" s="35"/>
      <c r="L171" s="35"/>
      <c r="M171" s="35"/>
      <c r="N171" s="35"/>
      <c r="O171" s="57"/>
      <c r="P171" s="35"/>
      <c r="Q171" s="35"/>
      <c r="R171" s="35"/>
    </row>
    <row r="172" spans="7:18" s="19" customFormat="1" x14ac:dyDescent="0.25">
      <c r="G172" s="41"/>
      <c r="H172" s="35"/>
      <c r="I172" s="35"/>
      <c r="J172" s="35"/>
      <c r="K172" s="35"/>
      <c r="L172" s="35"/>
      <c r="M172" s="35"/>
      <c r="N172" s="35"/>
      <c r="O172" s="57"/>
      <c r="P172" s="35"/>
      <c r="Q172" s="35"/>
      <c r="R172" s="35"/>
    </row>
    <row r="173" spans="7:18" s="19" customFormat="1" x14ac:dyDescent="0.25">
      <c r="G173" s="41"/>
      <c r="H173" s="35"/>
      <c r="I173" s="35"/>
      <c r="J173" s="35"/>
      <c r="K173" s="35"/>
      <c r="L173" s="35"/>
      <c r="M173" s="35"/>
      <c r="N173" s="35"/>
      <c r="O173" s="57"/>
      <c r="P173" s="35"/>
      <c r="Q173" s="35"/>
      <c r="R173" s="35"/>
    </row>
    <row r="174" spans="7:18" s="19" customFormat="1" x14ac:dyDescent="0.25">
      <c r="G174" s="41"/>
      <c r="H174" s="35"/>
      <c r="I174" s="35"/>
      <c r="J174" s="35"/>
      <c r="K174" s="35"/>
      <c r="L174" s="35"/>
      <c r="M174" s="35"/>
      <c r="N174" s="35"/>
      <c r="O174" s="57"/>
      <c r="P174" s="35"/>
      <c r="Q174" s="35"/>
      <c r="R174" s="35"/>
    </row>
    <row r="175" spans="7:18" s="19" customFormat="1" x14ac:dyDescent="0.25">
      <c r="G175" s="41"/>
      <c r="H175" s="35"/>
      <c r="I175" s="35"/>
      <c r="J175" s="35"/>
      <c r="K175" s="35"/>
      <c r="L175" s="35"/>
      <c r="M175" s="35"/>
      <c r="N175" s="35"/>
      <c r="O175" s="57"/>
      <c r="P175" s="35"/>
      <c r="Q175" s="35"/>
      <c r="R175" s="35"/>
    </row>
    <row r="176" spans="7:18" s="19" customFormat="1" x14ac:dyDescent="0.25">
      <c r="G176" s="41"/>
      <c r="H176" s="35"/>
      <c r="I176" s="35"/>
      <c r="J176" s="35"/>
      <c r="K176" s="35"/>
      <c r="L176" s="35"/>
      <c r="M176" s="35"/>
      <c r="N176" s="35"/>
      <c r="O176" s="57"/>
      <c r="P176" s="35"/>
      <c r="Q176" s="35"/>
      <c r="R176" s="35"/>
    </row>
    <row r="177" spans="7:18" s="19" customFormat="1" x14ac:dyDescent="0.25">
      <c r="G177" s="41"/>
      <c r="H177" s="35"/>
      <c r="I177" s="35"/>
      <c r="J177" s="35"/>
      <c r="K177" s="35"/>
      <c r="L177" s="35"/>
      <c r="M177" s="35"/>
      <c r="N177" s="35"/>
      <c r="O177" s="57"/>
      <c r="P177" s="35"/>
      <c r="Q177" s="35"/>
      <c r="R177" s="35"/>
    </row>
    <row r="178" spans="7:18" s="19" customFormat="1" x14ac:dyDescent="0.25">
      <c r="G178" s="41"/>
      <c r="H178" s="35"/>
      <c r="I178" s="35"/>
      <c r="J178" s="35"/>
      <c r="K178" s="35"/>
      <c r="L178" s="35"/>
      <c r="M178" s="35"/>
      <c r="N178" s="35"/>
      <c r="O178" s="57"/>
      <c r="P178" s="35"/>
      <c r="Q178" s="35"/>
      <c r="R178" s="35"/>
    </row>
    <row r="179" spans="7:18" s="19" customFormat="1" x14ac:dyDescent="0.25">
      <c r="G179" s="41"/>
      <c r="H179" s="35"/>
      <c r="I179" s="35"/>
      <c r="J179" s="35"/>
      <c r="K179" s="35"/>
      <c r="L179" s="35"/>
      <c r="M179" s="35"/>
      <c r="N179" s="35"/>
      <c r="O179" s="57"/>
      <c r="P179" s="35"/>
      <c r="Q179" s="35"/>
      <c r="R179" s="35"/>
    </row>
    <row r="180" spans="7:18" s="19" customFormat="1" x14ac:dyDescent="0.25">
      <c r="G180" s="41"/>
      <c r="H180" s="35"/>
      <c r="I180" s="35"/>
      <c r="J180" s="35"/>
      <c r="K180" s="35"/>
      <c r="L180" s="35"/>
      <c r="M180" s="35"/>
      <c r="N180" s="35"/>
      <c r="O180" s="57"/>
      <c r="P180" s="35"/>
      <c r="Q180" s="35"/>
      <c r="R180" s="35"/>
    </row>
    <row r="181" spans="7:18" s="19" customFormat="1" x14ac:dyDescent="0.25">
      <c r="G181" s="41"/>
      <c r="H181" s="35"/>
      <c r="I181" s="35"/>
      <c r="J181" s="35"/>
      <c r="K181" s="35"/>
      <c r="L181" s="35"/>
      <c r="M181" s="35"/>
      <c r="N181" s="35"/>
      <c r="O181" s="57"/>
      <c r="P181" s="35"/>
      <c r="Q181" s="35"/>
      <c r="R181" s="35"/>
    </row>
    <row r="182" spans="7:18" s="19" customFormat="1" x14ac:dyDescent="0.25">
      <c r="G182" s="41"/>
      <c r="H182" s="35"/>
      <c r="I182" s="35"/>
      <c r="J182" s="35"/>
      <c r="K182" s="35"/>
      <c r="L182" s="35"/>
      <c r="M182" s="35"/>
      <c r="N182" s="35"/>
      <c r="O182" s="57"/>
      <c r="P182" s="35"/>
      <c r="Q182" s="35"/>
      <c r="R182" s="35"/>
    </row>
    <row r="183" spans="7:18" s="19" customFormat="1" x14ac:dyDescent="0.25">
      <c r="G183" s="41"/>
      <c r="H183" s="35"/>
      <c r="I183" s="35"/>
      <c r="J183" s="35"/>
      <c r="K183" s="35"/>
      <c r="L183" s="35"/>
      <c r="M183" s="35"/>
      <c r="N183" s="35"/>
      <c r="O183" s="57"/>
      <c r="P183" s="35"/>
      <c r="Q183" s="35"/>
      <c r="R183" s="35"/>
    </row>
    <row r="184" spans="7:18" s="19" customFormat="1" x14ac:dyDescent="0.25">
      <c r="G184" s="41"/>
      <c r="H184" s="35"/>
      <c r="I184" s="35"/>
      <c r="J184" s="35"/>
      <c r="K184" s="35"/>
      <c r="L184" s="35"/>
      <c r="M184" s="35"/>
      <c r="N184" s="35"/>
      <c r="O184" s="57"/>
      <c r="P184" s="35"/>
      <c r="Q184" s="35"/>
      <c r="R184" s="35"/>
    </row>
    <row r="185" spans="7:18" s="19" customFormat="1" x14ac:dyDescent="0.25">
      <c r="G185" s="41"/>
      <c r="H185" s="35"/>
      <c r="I185" s="35"/>
      <c r="J185" s="35"/>
      <c r="K185" s="35"/>
      <c r="L185" s="35"/>
      <c r="M185" s="35"/>
      <c r="N185" s="35"/>
      <c r="O185" s="57"/>
      <c r="P185" s="35"/>
      <c r="Q185" s="35"/>
      <c r="R185" s="35"/>
    </row>
    <row r="186" spans="7:18" s="19" customFormat="1" x14ac:dyDescent="0.25">
      <c r="G186" s="41"/>
      <c r="H186" s="35"/>
      <c r="I186" s="35"/>
      <c r="J186" s="35"/>
      <c r="K186" s="35"/>
      <c r="L186" s="35"/>
      <c r="M186" s="35"/>
      <c r="N186" s="35"/>
      <c r="O186" s="57"/>
      <c r="P186" s="35"/>
      <c r="Q186" s="35"/>
      <c r="R186" s="35"/>
    </row>
    <row r="187" spans="7:18" s="19" customFormat="1" x14ac:dyDescent="0.25">
      <c r="G187" s="41"/>
      <c r="H187" s="35"/>
      <c r="I187" s="35"/>
      <c r="J187" s="35"/>
      <c r="K187" s="35"/>
      <c r="L187" s="35"/>
      <c r="M187" s="35"/>
      <c r="N187" s="35"/>
      <c r="O187" s="57"/>
      <c r="P187" s="35"/>
      <c r="Q187" s="35"/>
      <c r="R187" s="35"/>
    </row>
    <row r="188" spans="7:18" s="19" customFormat="1" x14ac:dyDescent="0.25">
      <c r="G188" s="41"/>
      <c r="H188" s="35"/>
      <c r="I188" s="35"/>
      <c r="J188" s="35"/>
      <c r="K188" s="35"/>
      <c r="L188" s="35"/>
      <c r="M188" s="35"/>
      <c r="N188" s="35"/>
      <c r="O188" s="57"/>
      <c r="P188" s="35"/>
      <c r="Q188" s="35"/>
      <c r="R188" s="35"/>
    </row>
    <row r="189" spans="7:18" s="19" customFormat="1" x14ac:dyDescent="0.25">
      <c r="G189" s="41"/>
      <c r="H189" s="35"/>
      <c r="I189" s="35"/>
      <c r="J189" s="35"/>
      <c r="K189" s="35"/>
      <c r="L189" s="35"/>
      <c r="M189" s="35"/>
      <c r="N189" s="35"/>
      <c r="O189" s="57"/>
      <c r="P189" s="35"/>
      <c r="Q189" s="35"/>
      <c r="R189" s="35"/>
    </row>
    <row r="190" spans="7:18" s="19" customFormat="1" x14ac:dyDescent="0.25">
      <c r="G190" s="41"/>
      <c r="H190" s="35"/>
      <c r="I190" s="35"/>
      <c r="J190" s="35"/>
      <c r="K190" s="35"/>
      <c r="L190" s="35"/>
      <c r="M190" s="35"/>
      <c r="N190" s="35"/>
      <c r="O190" s="57"/>
      <c r="P190" s="35"/>
      <c r="Q190" s="35"/>
      <c r="R190" s="35"/>
    </row>
    <row r="191" spans="7:18" s="19" customFormat="1" x14ac:dyDescent="0.25">
      <c r="G191" s="41"/>
      <c r="H191" s="35"/>
      <c r="I191" s="35"/>
      <c r="J191" s="35"/>
      <c r="K191" s="35"/>
      <c r="L191" s="35"/>
      <c r="M191" s="35"/>
      <c r="N191" s="35"/>
      <c r="O191" s="57"/>
      <c r="P191" s="35"/>
      <c r="Q191" s="35"/>
      <c r="R191" s="35"/>
    </row>
    <row r="192" spans="7:18" s="19" customFormat="1" x14ac:dyDescent="0.25">
      <c r="G192" s="41"/>
      <c r="H192" s="35"/>
      <c r="I192" s="35"/>
      <c r="J192" s="35"/>
      <c r="K192" s="35"/>
      <c r="L192" s="35"/>
      <c r="M192" s="35"/>
      <c r="N192" s="35"/>
      <c r="O192" s="57"/>
      <c r="P192" s="35"/>
      <c r="Q192" s="35"/>
      <c r="R192" s="35"/>
    </row>
    <row r="193" spans="7:18" s="19" customFormat="1" x14ac:dyDescent="0.25">
      <c r="G193" s="41"/>
      <c r="H193" s="35"/>
      <c r="I193" s="35"/>
      <c r="J193" s="35"/>
      <c r="K193" s="35"/>
      <c r="L193" s="35"/>
      <c r="M193" s="35"/>
      <c r="N193" s="35"/>
      <c r="O193" s="57"/>
      <c r="P193" s="35"/>
      <c r="Q193" s="35"/>
      <c r="R193" s="35"/>
    </row>
    <row r="194" spans="7:18" s="19" customFormat="1" x14ac:dyDescent="0.25">
      <c r="G194" s="41"/>
      <c r="H194" s="35"/>
      <c r="I194" s="35"/>
      <c r="J194" s="35"/>
      <c r="K194" s="35"/>
      <c r="L194" s="35"/>
      <c r="M194" s="35"/>
      <c r="N194" s="35"/>
      <c r="O194" s="57"/>
      <c r="P194" s="35"/>
      <c r="Q194" s="35"/>
      <c r="R194" s="35"/>
    </row>
    <row r="195" spans="7:18" s="19" customFormat="1" x14ac:dyDescent="0.25">
      <c r="G195" s="41"/>
      <c r="H195" s="35"/>
      <c r="I195" s="35"/>
      <c r="J195" s="35"/>
      <c r="K195" s="35"/>
      <c r="L195" s="35"/>
      <c r="M195" s="35"/>
      <c r="N195" s="35"/>
      <c r="O195" s="57"/>
      <c r="P195" s="35"/>
      <c r="Q195" s="35"/>
      <c r="R195" s="35"/>
    </row>
    <row r="196" spans="7:18" s="19" customFormat="1" x14ac:dyDescent="0.25">
      <c r="G196" s="41"/>
      <c r="H196" s="35"/>
      <c r="I196" s="35"/>
      <c r="J196" s="35"/>
      <c r="K196" s="35"/>
      <c r="L196" s="35"/>
      <c r="M196" s="35"/>
      <c r="N196" s="35"/>
      <c r="O196" s="57"/>
      <c r="P196" s="35"/>
      <c r="Q196" s="35"/>
      <c r="R196" s="35"/>
    </row>
    <row r="197" spans="7:18" s="19" customFormat="1" x14ac:dyDescent="0.25">
      <c r="G197" s="41"/>
      <c r="H197" s="35"/>
      <c r="I197" s="35"/>
      <c r="J197" s="35"/>
      <c r="K197" s="35"/>
      <c r="L197" s="35"/>
      <c r="M197" s="35"/>
      <c r="N197" s="35"/>
      <c r="O197" s="57"/>
      <c r="P197" s="35"/>
      <c r="Q197" s="35"/>
      <c r="R197" s="35"/>
    </row>
    <row r="198" spans="7:18" s="19" customFormat="1" x14ac:dyDescent="0.25">
      <c r="G198" s="41"/>
      <c r="H198" s="35"/>
      <c r="I198" s="35"/>
      <c r="J198" s="35"/>
      <c r="K198" s="35"/>
      <c r="L198" s="35"/>
      <c r="M198" s="35"/>
      <c r="N198" s="35"/>
      <c r="O198" s="57"/>
      <c r="P198" s="35"/>
      <c r="Q198" s="35"/>
      <c r="R198" s="35"/>
    </row>
    <row r="199" spans="7:18" s="19" customFormat="1" x14ac:dyDescent="0.25">
      <c r="G199" s="41"/>
      <c r="H199" s="35"/>
      <c r="I199" s="35"/>
      <c r="J199" s="35"/>
      <c r="K199" s="35"/>
      <c r="L199" s="35"/>
      <c r="M199" s="35"/>
      <c r="N199" s="35"/>
      <c r="O199" s="57"/>
      <c r="P199" s="35"/>
      <c r="Q199" s="35"/>
      <c r="R199" s="35"/>
    </row>
    <row r="200" spans="7:18" s="19" customFormat="1" x14ac:dyDescent="0.25">
      <c r="G200" s="41"/>
      <c r="H200" s="35"/>
      <c r="I200" s="35"/>
      <c r="J200" s="35"/>
      <c r="K200" s="35"/>
      <c r="L200" s="35"/>
      <c r="M200" s="35"/>
      <c r="N200" s="35"/>
      <c r="O200" s="57"/>
      <c r="P200" s="35"/>
      <c r="Q200" s="35"/>
      <c r="R200" s="35"/>
    </row>
    <row r="201" spans="7:18" s="19" customFormat="1" x14ac:dyDescent="0.25">
      <c r="G201" s="41"/>
      <c r="H201" s="35"/>
      <c r="I201" s="35"/>
      <c r="J201" s="35"/>
      <c r="K201" s="35"/>
      <c r="L201" s="35"/>
      <c r="M201" s="35"/>
      <c r="N201" s="35"/>
      <c r="O201" s="57"/>
      <c r="P201" s="35"/>
      <c r="Q201" s="35"/>
      <c r="R201" s="35"/>
    </row>
    <row r="202" spans="7:18" s="19" customFormat="1" x14ac:dyDescent="0.25">
      <c r="G202" s="41"/>
      <c r="H202" s="35"/>
      <c r="I202" s="35"/>
      <c r="J202" s="35"/>
      <c r="K202" s="35"/>
      <c r="L202" s="35"/>
      <c r="M202" s="35"/>
      <c r="N202" s="35"/>
      <c r="O202" s="57"/>
      <c r="P202" s="35"/>
      <c r="Q202" s="35"/>
      <c r="R202" s="35"/>
    </row>
    <row r="203" spans="7:18" s="19" customFormat="1" x14ac:dyDescent="0.25">
      <c r="G203" s="41"/>
      <c r="H203" s="35"/>
      <c r="I203" s="35"/>
      <c r="J203" s="35"/>
      <c r="K203" s="35"/>
      <c r="L203" s="35"/>
      <c r="M203" s="35"/>
      <c r="N203" s="35"/>
      <c r="O203" s="57"/>
      <c r="P203" s="35"/>
      <c r="Q203" s="35"/>
      <c r="R203" s="35"/>
    </row>
    <row r="204" spans="7:18" s="19" customFormat="1" x14ac:dyDescent="0.25">
      <c r="G204" s="41"/>
      <c r="H204" s="35"/>
      <c r="I204" s="35"/>
      <c r="J204" s="35"/>
      <c r="K204" s="35"/>
      <c r="L204" s="35"/>
      <c r="M204" s="35"/>
      <c r="N204" s="35"/>
      <c r="O204" s="57"/>
      <c r="P204" s="35"/>
      <c r="Q204" s="35"/>
      <c r="R204" s="35"/>
    </row>
    <row r="205" spans="7:18" s="19" customFormat="1" x14ac:dyDescent="0.25">
      <c r="G205" s="41"/>
      <c r="H205" s="35"/>
      <c r="I205" s="35"/>
      <c r="J205" s="35"/>
      <c r="K205" s="35"/>
      <c r="L205" s="35"/>
      <c r="M205" s="35"/>
      <c r="N205" s="35"/>
      <c r="O205" s="57"/>
      <c r="P205" s="35"/>
      <c r="Q205" s="35"/>
      <c r="R205" s="35"/>
    </row>
    <row r="206" spans="7:18" s="19" customFormat="1" x14ac:dyDescent="0.25">
      <c r="G206" s="41"/>
      <c r="H206" s="35"/>
      <c r="I206" s="35"/>
      <c r="J206" s="35"/>
      <c r="K206" s="35"/>
      <c r="L206" s="35"/>
      <c r="M206" s="35"/>
      <c r="N206" s="35"/>
      <c r="O206" s="57"/>
      <c r="P206" s="35"/>
      <c r="Q206" s="35"/>
      <c r="R206" s="35"/>
    </row>
    <row r="207" spans="7:18" s="19" customFormat="1" x14ac:dyDescent="0.25">
      <c r="G207" s="41"/>
      <c r="H207" s="35"/>
      <c r="I207" s="35"/>
      <c r="J207" s="35"/>
      <c r="K207" s="35"/>
      <c r="L207" s="35"/>
      <c r="M207" s="35"/>
      <c r="N207" s="35"/>
      <c r="O207" s="57"/>
      <c r="P207" s="35"/>
      <c r="Q207" s="35"/>
      <c r="R207" s="35"/>
    </row>
    <row r="208" spans="7:18" s="19" customFormat="1" x14ac:dyDescent="0.25">
      <c r="G208" s="41"/>
      <c r="H208" s="35"/>
      <c r="I208" s="35"/>
      <c r="J208" s="35"/>
      <c r="K208" s="35"/>
      <c r="L208" s="35"/>
      <c r="M208" s="35"/>
      <c r="N208" s="35"/>
      <c r="O208" s="57"/>
      <c r="P208" s="35"/>
      <c r="Q208" s="35"/>
      <c r="R208" s="35"/>
    </row>
    <row r="209" spans="7:18" s="19" customFormat="1" x14ac:dyDescent="0.25">
      <c r="G209" s="41"/>
      <c r="H209" s="35"/>
      <c r="I209" s="35"/>
      <c r="J209" s="35"/>
      <c r="K209" s="35"/>
      <c r="L209" s="35"/>
      <c r="M209" s="35"/>
      <c r="N209" s="35"/>
      <c r="O209" s="57"/>
      <c r="P209" s="35"/>
      <c r="Q209" s="35"/>
      <c r="R209" s="35"/>
    </row>
    <row r="210" spans="7:18" s="19" customFormat="1" x14ac:dyDescent="0.25">
      <c r="G210" s="41"/>
      <c r="H210" s="35"/>
      <c r="I210" s="35"/>
      <c r="J210" s="35"/>
      <c r="K210" s="35"/>
      <c r="L210" s="35"/>
      <c r="M210" s="35"/>
      <c r="N210" s="35"/>
      <c r="O210" s="57"/>
      <c r="P210" s="35"/>
      <c r="Q210" s="35"/>
      <c r="R210" s="35"/>
    </row>
    <row r="211" spans="7:18" s="19" customFormat="1" x14ac:dyDescent="0.25">
      <c r="G211" s="41"/>
      <c r="H211" s="35"/>
      <c r="I211" s="35"/>
      <c r="J211" s="35"/>
      <c r="K211" s="35"/>
      <c r="L211" s="35"/>
      <c r="M211" s="35"/>
      <c r="N211" s="35"/>
      <c r="O211" s="57"/>
      <c r="P211" s="35"/>
      <c r="Q211" s="35"/>
      <c r="R211" s="35"/>
    </row>
    <row r="212" spans="7:18" s="19" customFormat="1" x14ac:dyDescent="0.25">
      <c r="G212" s="41"/>
      <c r="H212" s="35"/>
      <c r="I212" s="35"/>
      <c r="J212" s="35"/>
      <c r="K212" s="35"/>
      <c r="L212" s="35"/>
      <c r="M212" s="35"/>
      <c r="N212" s="35"/>
      <c r="O212" s="57"/>
      <c r="P212" s="35"/>
      <c r="Q212" s="35"/>
      <c r="R212" s="35"/>
    </row>
    <row r="213" spans="7:18" s="19" customFormat="1" x14ac:dyDescent="0.25">
      <c r="G213" s="41"/>
      <c r="H213" s="35"/>
      <c r="I213" s="35"/>
      <c r="J213" s="35"/>
      <c r="K213" s="35"/>
      <c r="L213" s="35"/>
      <c r="M213" s="35"/>
      <c r="N213" s="35"/>
      <c r="O213" s="57"/>
      <c r="P213" s="35"/>
      <c r="Q213" s="35"/>
      <c r="R213" s="35"/>
    </row>
    <row r="214" spans="7:18" s="19" customFormat="1" x14ac:dyDescent="0.25">
      <c r="G214" s="41"/>
      <c r="H214" s="35"/>
      <c r="I214" s="35"/>
      <c r="J214" s="35"/>
      <c r="K214" s="35"/>
      <c r="L214" s="35"/>
      <c r="M214" s="35"/>
      <c r="N214" s="35"/>
      <c r="O214" s="57"/>
      <c r="P214" s="35"/>
      <c r="Q214" s="35"/>
      <c r="R214" s="35"/>
    </row>
    <row r="215" spans="7:18" s="19" customFormat="1" x14ac:dyDescent="0.25">
      <c r="G215" s="41"/>
      <c r="H215" s="35"/>
      <c r="I215" s="35"/>
      <c r="J215" s="35"/>
      <c r="K215" s="35"/>
      <c r="L215" s="35"/>
      <c r="M215" s="35"/>
      <c r="N215" s="35"/>
      <c r="O215" s="57"/>
      <c r="P215" s="35"/>
      <c r="Q215" s="35"/>
      <c r="R215" s="35"/>
    </row>
    <row r="216" spans="7:18" s="19" customFormat="1" x14ac:dyDescent="0.25">
      <c r="G216" s="41"/>
      <c r="H216" s="35"/>
      <c r="I216" s="35"/>
      <c r="J216" s="35"/>
      <c r="K216" s="35"/>
      <c r="L216" s="35"/>
      <c r="M216" s="35"/>
      <c r="N216" s="35"/>
      <c r="O216" s="57"/>
      <c r="P216" s="35"/>
      <c r="Q216" s="35"/>
      <c r="R216" s="35"/>
    </row>
    <row r="217" spans="7:18" s="19" customFormat="1" x14ac:dyDescent="0.25">
      <c r="G217" s="41"/>
      <c r="H217" s="35"/>
      <c r="I217" s="35"/>
      <c r="J217" s="35"/>
      <c r="K217" s="35"/>
      <c r="L217" s="35"/>
      <c r="M217" s="35"/>
      <c r="N217" s="35"/>
      <c r="O217" s="57"/>
      <c r="P217" s="35"/>
      <c r="Q217" s="35"/>
      <c r="R217" s="35"/>
    </row>
    <row r="218" spans="7:18" s="19" customFormat="1" x14ac:dyDescent="0.25">
      <c r="G218" s="41"/>
      <c r="H218" s="35"/>
      <c r="I218" s="35"/>
      <c r="J218" s="35"/>
      <c r="K218" s="35"/>
      <c r="L218" s="35"/>
      <c r="M218" s="35"/>
      <c r="N218" s="35"/>
      <c r="O218" s="57"/>
      <c r="P218" s="35"/>
      <c r="Q218" s="35"/>
      <c r="R218" s="35"/>
    </row>
    <row r="219" spans="7:18" s="19" customFormat="1" x14ac:dyDescent="0.25">
      <c r="G219" s="41"/>
      <c r="H219" s="35"/>
      <c r="I219" s="35"/>
      <c r="J219" s="35"/>
      <c r="K219" s="35"/>
      <c r="L219" s="35"/>
      <c r="M219" s="35"/>
      <c r="N219" s="35"/>
      <c r="O219" s="57"/>
      <c r="P219" s="35"/>
      <c r="Q219" s="35"/>
      <c r="R219" s="35"/>
    </row>
    <row r="220" spans="7:18" s="19" customFormat="1" x14ac:dyDescent="0.25">
      <c r="G220" s="41"/>
      <c r="H220" s="35"/>
      <c r="I220" s="35"/>
      <c r="J220" s="35"/>
      <c r="K220" s="35"/>
      <c r="L220" s="35"/>
      <c r="M220" s="35"/>
      <c r="N220" s="35"/>
      <c r="O220" s="57"/>
      <c r="P220" s="35"/>
      <c r="Q220" s="35"/>
      <c r="R220" s="35"/>
    </row>
    <row r="221" spans="7:18" s="19" customFormat="1" x14ac:dyDescent="0.25">
      <c r="G221" s="41"/>
      <c r="H221" s="35"/>
      <c r="I221" s="35"/>
      <c r="J221" s="35"/>
      <c r="K221" s="35"/>
      <c r="L221" s="35"/>
      <c r="M221" s="35"/>
      <c r="N221" s="35"/>
      <c r="O221" s="57"/>
      <c r="P221" s="35"/>
      <c r="Q221" s="35"/>
      <c r="R221" s="35"/>
    </row>
    <row r="222" spans="7:18" s="19" customFormat="1" x14ac:dyDescent="0.25">
      <c r="G222" s="41"/>
      <c r="H222" s="35"/>
      <c r="I222" s="35"/>
      <c r="J222" s="35"/>
      <c r="K222" s="35"/>
      <c r="L222" s="35"/>
      <c r="M222" s="35"/>
      <c r="N222" s="35"/>
      <c r="O222" s="57"/>
      <c r="P222" s="35"/>
      <c r="Q222" s="35"/>
      <c r="R222" s="35"/>
    </row>
    <row r="223" spans="7:18" s="19" customFormat="1" x14ac:dyDescent="0.25">
      <c r="G223" s="41"/>
      <c r="H223" s="35"/>
      <c r="I223" s="35"/>
      <c r="J223" s="35"/>
      <c r="K223" s="35"/>
      <c r="L223" s="35"/>
      <c r="M223" s="35"/>
      <c r="N223" s="35"/>
      <c r="O223" s="57"/>
      <c r="P223" s="35"/>
      <c r="Q223" s="35"/>
      <c r="R223" s="35"/>
    </row>
    <row r="224" spans="7:18" s="19" customFormat="1" x14ac:dyDescent="0.25">
      <c r="G224" s="41"/>
      <c r="H224" s="35"/>
      <c r="I224" s="35"/>
      <c r="J224" s="35"/>
      <c r="K224" s="35"/>
      <c r="L224" s="35"/>
      <c r="M224" s="35"/>
      <c r="N224" s="35"/>
      <c r="O224" s="57"/>
      <c r="P224" s="35"/>
      <c r="Q224" s="35"/>
      <c r="R224" s="35"/>
    </row>
    <row r="225" spans="7:18" s="19" customFormat="1" x14ac:dyDescent="0.25">
      <c r="G225" s="41"/>
      <c r="H225" s="35"/>
      <c r="I225" s="35"/>
      <c r="J225" s="35"/>
      <c r="K225" s="35"/>
      <c r="L225" s="35"/>
      <c r="M225" s="35"/>
      <c r="N225" s="35"/>
      <c r="O225" s="57"/>
      <c r="P225" s="35"/>
      <c r="Q225" s="35"/>
      <c r="R225" s="35"/>
    </row>
    <row r="226" spans="7:18" s="19" customFormat="1" x14ac:dyDescent="0.25">
      <c r="G226" s="41"/>
      <c r="H226" s="35"/>
      <c r="I226" s="35"/>
      <c r="J226" s="35"/>
      <c r="K226" s="35"/>
      <c r="L226" s="35"/>
      <c r="M226" s="35"/>
      <c r="N226" s="35"/>
      <c r="O226" s="57"/>
      <c r="P226" s="35"/>
      <c r="Q226" s="35"/>
      <c r="R226" s="35"/>
    </row>
    <row r="227" spans="7:18" s="19" customFormat="1" x14ac:dyDescent="0.25">
      <c r="G227" s="41"/>
      <c r="H227" s="35"/>
      <c r="I227" s="35"/>
      <c r="J227" s="35"/>
      <c r="K227" s="35"/>
      <c r="L227" s="35"/>
      <c r="M227" s="35"/>
      <c r="N227" s="35"/>
      <c r="O227" s="57"/>
      <c r="P227" s="35"/>
      <c r="Q227" s="35"/>
      <c r="R227" s="35"/>
    </row>
    <row r="228" spans="7:18" s="19" customFormat="1" x14ac:dyDescent="0.25">
      <c r="G228" s="41"/>
      <c r="H228" s="35"/>
      <c r="I228" s="35"/>
      <c r="J228" s="35"/>
      <c r="K228" s="35"/>
      <c r="L228" s="35"/>
      <c r="M228" s="35"/>
      <c r="N228" s="35"/>
      <c r="O228" s="57"/>
      <c r="P228" s="35"/>
      <c r="Q228" s="35"/>
      <c r="R228" s="35"/>
    </row>
    <row r="229" spans="7:18" s="19" customFormat="1" x14ac:dyDescent="0.25">
      <c r="G229" s="41"/>
      <c r="H229" s="35"/>
      <c r="I229" s="35"/>
      <c r="J229" s="35"/>
      <c r="K229" s="35"/>
      <c r="L229" s="35"/>
      <c r="M229" s="35"/>
      <c r="N229" s="35"/>
      <c r="O229" s="57"/>
      <c r="P229" s="35"/>
      <c r="Q229" s="35"/>
      <c r="R229" s="35"/>
    </row>
    <row r="230" spans="7:18" s="19" customFormat="1" x14ac:dyDescent="0.25">
      <c r="G230" s="41"/>
      <c r="H230" s="35"/>
      <c r="I230" s="35"/>
      <c r="J230" s="35"/>
      <c r="K230" s="35"/>
      <c r="L230" s="35"/>
      <c r="M230" s="35"/>
      <c r="N230" s="35"/>
      <c r="O230" s="57"/>
      <c r="P230" s="35"/>
      <c r="Q230" s="35"/>
      <c r="R230" s="35"/>
    </row>
    <row r="231" spans="7:18" s="19" customFormat="1" x14ac:dyDescent="0.25">
      <c r="G231" s="41"/>
      <c r="H231" s="35"/>
      <c r="I231" s="35"/>
      <c r="J231" s="35"/>
      <c r="K231" s="35"/>
      <c r="L231" s="35"/>
      <c r="M231" s="35"/>
      <c r="N231" s="35"/>
      <c r="O231" s="57"/>
      <c r="P231" s="35"/>
      <c r="Q231" s="35"/>
      <c r="R231" s="35"/>
    </row>
    <row r="232" spans="7:18" s="19" customFormat="1" x14ac:dyDescent="0.25">
      <c r="G232" s="41"/>
      <c r="H232" s="35"/>
      <c r="I232" s="35"/>
      <c r="J232" s="35"/>
      <c r="K232" s="35"/>
      <c r="L232" s="35"/>
      <c r="M232" s="35"/>
      <c r="N232" s="35"/>
      <c r="O232" s="57"/>
      <c r="P232" s="35"/>
      <c r="Q232" s="35"/>
      <c r="R232" s="35"/>
    </row>
    <row r="233" spans="7:18" s="19" customFormat="1" x14ac:dyDescent="0.25">
      <c r="G233" s="41"/>
      <c r="H233" s="35"/>
      <c r="I233" s="35"/>
      <c r="J233" s="35"/>
      <c r="K233" s="35"/>
      <c r="L233" s="35"/>
      <c r="M233" s="35"/>
      <c r="N233" s="35"/>
      <c r="O233" s="57"/>
      <c r="P233" s="35"/>
      <c r="Q233" s="35"/>
      <c r="R233" s="35"/>
    </row>
    <row r="234" spans="7:18" s="19" customFormat="1" x14ac:dyDescent="0.25">
      <c r="G234" s="41"/>
      <c r="H234" s="35"/>
      <c r="I234" s="35"/>
      <c r="J234" s="35"/>
      <c r="K234" s="35"/>
      <c r="L234" s="35"/>
      <c r="M234" s="35"/>
      <c r="N234" s="35"/>
      <c r="O234" s="57"/>
      <c r="P234" s="35"/>
      <c r="Q234" s="35"/>
      <c r="R234" s="35"/>
    </row>
    <row r="235" spans="7:18" s="19" customFormat="1" x14ac:dyDescent="0.25">
      <c r="G235" s="41"/>
      <c r="H235" s="35"/>
      <c r="I235" s="35"/>
      <c r="J235" s="35"/>
      <c r="K235" s="35"/>
      <c r="L235" s="35"/>
      <c r="M235" s="35"/>
      <c r="N235" s="35"/>
      <c r="O235" s="57"/>
      <c r="P235" s="35"/>
      <c r="Q235" s="35"/>
      <c r="R235" s="35"/>
    </row>
    <row r="236" spans="7:18" s="19" customFormat="1" x14ac:dyDescent="0.25">
      <c r="G236" s="41"/>
      <c r="H236" s="35"/>
      <c r="I236" s="35"/>
      <c r="J236" s="35"/>
      <c r="K236" s="35"/>
      <c r="L236" s="35"/>
      <c r="M236" s="35"/>
      <c r="N236" s="35"/>
      <c r="O236" s="57"/>
      <c r="P236" s="35"/>
      <c r="Q236" s="35"/>
      <c r="R236" s="35"/>
    </row>
    <row r="237" spans="7:18" s="19" customFormat="1" x14ac:dyDescent="0.25">
      <c r="G237" s="41"/>
      <c r="H237" s="35"/>
      <c r="I237" s="35"/>
      <c r="J237" s="35"/>
      <c r="K237" s="35"/>
      <c r="L237" s="35"/>
      <c r="M237" s="35"/>
      <c r="N237" s="35"/>
      <c r="O237" s="57"/>
      <c r="P237" s="35"/>
      <c r="Q237" s="35"/>
      <c r="R237" s="35"/>
    </row>
    <row r="238" spans="7:18" s="19" customFormat="1" x14ac:dyDescent="0.25">
      <c r="G238" s="41"/>
      <c r="H238" s="35"/>
      <c r="I238" s="35"/>
      <c r="J238" s="35"/>
      <c r="K238" s="35"/>
      <c r="L238" s="35"/>
      <c r="M238" s="35"/>
      <c r="N238" s="35"/>
      <c r="O238" s="57"/>
      <c r="P238" s="35"/>
      <c r="Q238" s="35"/>
      <c r="R238" s="35"/>
    </row>
    <row r="239" spans="7:18" s="19" customFormat="1" x14ac:dyDescent="0.25">
      <c r="G239" s="41"/>
      <c r="H239" s="35"/>
      <c r="I239" s="35"/>
      <c r="J239" s="35"/>
      <c r="K239" s="35"/>
      <c r="L239" s="35"/>
      <c r="M239" s="35"/>
      <c r="N239" s="35"/>
      <c r="O239" s="57"/>
      <c r="P239" s="35"/>
      <c r="Q239" s="35"/>
      <c r="R239" s="35"/>
    </row>
    <row r="240" spans="7:18" s="19" customFormat="1" x14ac:dyDescent="0.25">
      <c r="G240" s="41"/>
      <c r="H240" s="35"/>
      <c r="I240" s="35"/>
      <c r="J240" s="35"/>
      <c r="K240" s="35"/>
      <c r="L240" s="35"/>
      <c r="M240" s="35"/>
      <c r="N240" s="35"/>
      <c r="O240" s="57"/>
      <c r="P240" s="35"/>
      <c r="Q240" s="35"/>
      <c r="R240" s="35"/>
    </row>
    <row r="241" spans="7:18" s="19" customFormat="1" x14ac:dyDescent="0.25">
      <c r="G241" s="41"/>
      <c r="H241" s="35"/>
      <c r="I241" s="35"/>
      <c r="J241" s="35"/>
      <c r="K241" s="35"/>
      <c r="L241" s="35"/>
      <c r="M241" s="35"/>
      <c r="N241" s="35"/>
      <c r="O241" s="57"/>
      <c r="P241" s="35"/>
      <c r="Q241" s="35"/>
      <c r="R241" s="35"/>
    </row>
    <row r="242" spans="7:18" s="19" customFormat="1" x14ac:dyDescent="0.25">
      <c r="G242" s="41"/>
      <c r="H242" s="35"/>
      <c r="I242" s="35"/>
      <c r="J242" s="35"/>
      <c r="K242" s="35"/>
      <c r="L242" s="35"/>
      <c r="M242" s="35"/>
      <c r="N242" s="35"/>
      <c r="O242" s="57"/>
      <c r="P242" s="35"/>
      <c r="Q242" s="35"/>
      <c r="R242" s="35"/>
    </row>
    <row r="243" spans="7:18" s="19" customFormat="1" x14ac:dyDescent="0.25">
      <c r="G243" s="41"/>
      <c r="H243" s="35"/>
      <c r="I243" s="35"/>
      <c r="J243" s="35"/>
      <c r="K243" s="35"/>
      <c r="L243" s="35"/>
      <c r="M243" s="35"/>
      <c r="N243" s="35"/>
      <c r="O243" s="57"/>
      <c r="P243" s="35"/>
      <c r="Q243" s="35"/>
      <c r="R243" s="35"/>
    </row>
    <row r="244" spans="7:18" s="19" customFormat="1" x14ac:dyDescent="0.25">
      <c r="G244" s="41"/>
      <c r="H244" s="35"/>
      <c r="I244" s="35"/>
      <c r="J244" s="35"/>
      <c r="K244" s="35"/>
      <c r="L244" s="35"/>
      <c r="M244" s="35"/>
      <c r="N244" s="35"/>
      <c r="O244" s="57"/>
      <c r="P244" s="35"/>
      <c r="Q244" s="35"/>
      <c r="R244" s="35"/>
    </row>
    <row r="245" spans="7:18" s="19" customFormat="1" x14ac:dyDescent="0.25">
      <c r="G245" s="41"/>
      <c r="H245" s="35"/>
      <c r="I245" s="35"/>
      <c r="J245" s="35"/>
      <c r="K245" s="35"/>
      <c r="L245" s="35"/>
      <c r="M245" s="35"/>
      <c r="N245" s="35"/>
      <c r="O245" s="57"/>
      <c r="P245" s="35"/>
      <c r="Q245" s="35"/>
      <c r="R245" s="35"/>
    </row>
    <row r="246" spans="7:18" s="19" customFormat="1" x14ac:dyDescent="0.25">
      <c r="G246" s="41"/>
      <c r="H246" s="35"/>
      <c r="I246" s="35"/>
      <c r="J246" s="35"/>
      <c r="K246" s="35"/>
      <c r="L246" s="35"/>
      <c r="M246" s="35"/>
      <c r="N246" s="35"/>
      <c r="O246" s="57"/>
      <c r="P246" s="35"/>
      <c r="Q246" s="35"/>
      <c r="R246" s="35"/>
    </row>
    <row r="247" spans="7:18" s="19" customFormat="1" x14ac:dyDescent="0.25">
      <c r="G247" s="41"/>
      <c r="H247" s="35"/>
      <c r="I247" s="35"/>
      <c r="J247" s="35"/>
      <c r="K247" s="35"/>
      <c r="L247" s="35"/>
      <c r="M247" s="35"/>
      <c r="N247" s="35"/>
      <c r="O247" s="57"/>
      <c r="P247" s="35"/>
      <c r="Q247" s="35"/>
      <c r="R247" s="35"/>
    </row>
    <row r="248" spans="7:18" s="19" customFormat="1" x14ac:dyDescent="0.25">
      <c r="G248" s="41"/>
      <c r="H248" s="35"/>
      <c r="I248" s="35"/>
      <c r="J248" s="35"/>
      <c r="K248" s="35"/>
      <c r="L248" s="35"/>
      <c r="M248" s="35"/>
      <c r="N248" s="35"/>
      <c r="O248" s="57"/>
      <c r="P248" s="35"/>
      <c r="Q248" s="35"/>
      <c r="R248" s="35"/>
    </row>
    <row r="249" spans="7:18" s="19" customFormat="1" x14ac:dyDescent="0.25">
      <c r="G249" s="41"/>
      <c r="H249" s="35"/>
      <c r="I249" s="35"/>
      <c r="J249" s="35"/>
      <c r="K249" s="35"/>
      <c r="L249" s="35"/>
      <c r="M249" s="35"/>
      <c r="N249" s="35"/>
      <c r="O249" s="57"/>
      <c r="P249" s="35"/>
      <c r="Q249" s="35"/>
      <c r="R249" s="35"/>
    </row>
    <row r="250" spans="7:18" s="19" customFormat="1" x14ac:dyDescent="0.25">
      <c r="G250" s="41"/>
      <c r="H250" s="35"/>
      <c r="I250" s="35"/>
      <c r="J250" s="35"/>
      <c r="K250" s="35"/>
      <c r="L250" s="35"/>
      <c r="M250" s="35"/>
      <c r="N250" s="35"/>
      <c r="O250" s="57"/>
      <c r="P250" s="35"/>
      <c r="Q250" s="35"/>
      <c r="R250" s="35"/>
    </row>
    <row r="251" spans="7:18" s="19" customFormat="1" x14ac:dyDescent="0.25">
      <c r="G251" s="41"/>
      <c r="H251" s="35"/>
      <c r="I251" s="35"/>
      <c r="J251" s="35"/>
      <c r="K251" s="35"/>
      <c r="L251" s="35"/>
      <c r="M251" s="35"/>
      <c r="N251" s="35"/>
      <c r="O251" s="57"/>
      <c r="P251" s="35"/>
      <c r="Q251" s="35"/>
      <c r="R251" s="35"/>
    </row>
    <row r="252" spans="7:18" s="19" customFormat="1" x14ac:dyDescent="0.25">
      <c r="G252" s="41"/>
      <c r="H252" s="35"/>
      <c r="I252" s="35"/>
      <c r="J252" s="35"/>
      <c r="K252" s="35"/>
      <c r="L252" s="35"/>
      <c r="M252" s="35"/>
      <c r="N252" s="35"/>
      <c r="O252" s="57"/>
      <c r="P252" s="35"/>
      <c r="Q252" s="35"/>
      <c r="R252" s="35"/>
    </row>
    <row r="253" spans="7:18" s="19" customFormat="1" x14ac:dyDescent="0.25">
      <c r="G253" s="41"/>
      <c r="H253" s="35"/>
      <c r="I253" s="35"/>
      <c r="J253" s="35"/>
      <c r="K253" s="35"/>
      <c r="L253" s="35"/>
      <c r="M253" s="35"/>
      <c r="N253" s="35"/>
      <c r="O253" s="57"/>
      <c r="P253" s="35"/>
      <c r="Q253" s="35"/>
      <c r="R253" s="35"/>
    </row>
    <row r="254" spans="7:18" s="19" customFormat="1" x14ac:dyDescent="0.25">
      <c r="G254" s="41"/>
      <c r="H254" s="35"/>
      <c r="I254" s="35"/>
      <c r="J254" s="35"/>
      <c r="K254" s="35"/>
      <c r="L254" s="35"/>
      <c r="M254" s="35"/>
      <c r="N254" s="35"/>
      <c r="O254" s="57"/>
      <c r="P254" s="35"/>
      <c r="Q254" s="35"/>
      <c r="R254" s="35"/>
    </row>
    <row r="255" spans="7:18" s="19" customFormat="1" x14ac:dyDescent="0.25">
      <c r="G255" s="41"/>
      <c r="H255" s="35"/>
      <c r="I255" s="35"/>
      <c r="J255" s="35"/>
      <c r="K255" s="35"/>
      <c r="L255" s="35"/>
      <c r="M255" s="35"/>
      <c r="N255" s="35"/>
      <c r="O255" s="57"/>
      <c r="P255" s="35"/>
      <c r="Q255" s="35"/>
      <c r="R255" s="35"/>
    </row>
    <row r="256" spans="7:18" s="19" customFormat="1" x14ac:dyDescent="0.25">
      <c r="G256" s="41"/>
      <c r="H256" s="35"/>
      <c r="I256" s="35"/>
      <c r="J256" s="35"/>
      <c r="K256" s="35"/>
      <c r="L256" s="35"/>
      <c r="M256" s="35"/>
      <c r="N256" s="35"/>
      <c r="O256" s="57"/>
      <c r="P256" s="35"/>
      <c r="Q256" s="35"/>
      <c r="R256" s="35"/>
    </row>
    <row r="257" spans="7:18" s="19" customFormat="1" x14ac:dyDescent="0.25">
      <c r="G257" s="41"/>
      <c r="H257" s="35"/>
      <c r="I257" s="35"/>
      <c r="J257" s="35"/>
      <c r="K257" s="35"/>
      <c r="L257" s="35"/>
      <c r="M257" s="35"/>
      <c r="N257" s="35"/>
      <c r="O257" s="57"/>
      <c r="P257" s="35"/>
      <c r="Q257" s="35"/>
      <c r="R257" s="35"/>
    </row>
    <row r="258" spans="7:18" s="19" customFormat="1" x14ac:dyDescent="0.25">
      <c r="G258" s="41"/>
      <c r="H258" s="35"/>
      <c r="I258" s="35"/>
      <c r="J258" s="35"/>
      <c r="K258" s="35"/>
      <c r="L258" s="35"/>
      <c r="M258" s="35"/>
      <c r="N258" s="35"/>
      <c r="O258" s="57"/>
      <c r="P258" s="35"/>
      <c r="Q258" s="35"/>
      <c r="R258" s="35"/>
    </row>
    <row r="259" spans="7:18" s="19" customFormat="1" x14ac:dyDescent="0.25">
      <c r="G259" s="41"/>
      <c r="H259" s="35"/>
      <c r="I259" s="35"/>
      <c r="J259" s="35"/>
      <c r="K259" s="35"/>
      <c r="L259" s="35"/>
      <c r="M259" s="35"/>
      <c r="N259" s="35"/>
      <c r="O259" s="57"/>
      <c r="P259" s="35"/>
      <c r="Q259" s="35"/>
      <c r="R259" s="35"/>
    </row>
    <row r="260" spans="7:18" s="19" customFormat="1" x14ac:dyDescent="0.25">
      <c r="G260" s="41"/>
      <c r="H260" s="35"/>
      <c r="I260" s="35"/>
      <c r="J260" s="35"/>
      <c r="K260" s="35"/>
      <c r="L260" s="35"/>
      <c r="M260" s="35"/>
      <c r="N260" s="35"/>
      <c r="O260" s="57"/>
      <c r="P260" s="35"/>
      <c r="Q260" s="35"/>
      <c r="R260" s="35"/>
    </row>
    <row r="261" spans="7:18" s="19" customFormat="1" x14ac:dyDescent="0.25">
      <c r="G261" s="41"/>
      <c r="H261" s="35"/>
      <c r="I261" s="35"/>
      <c r="J261" s="35"/>
      <c r="K261" s="35"/>
      <c r="L261" s="35"/>
      <c r="M261" s="35"/>
      <c r="N261" s="35"/>
      <c r="O261" s="57"/>
      <c r="P261" s="35"/>
      <c r="Q261" s="35"/>
      <c r="R261" s="35"/>
    </row>
    <row r="262" spans="7:18" s="19" customFormat="1" x14ac:dyDescent="0.25">
      <c r="G262" s="41"/>
      <c r="H262" s="35"/>
      <c r="I262" s="35"/>
      <c r="J262" s="35"/>
      <c r="K262" s="35"/>
      <c r="L262" s="35"/>
      <c r="M262" s="35"/>
      <c r="N262" s="35"/>
      <c r="O262" s="57"/>
      <c r="P262" s="35"/>
      <c r="Q262" s="35"/>
      <c r="R262" s="35"/>
    </row>
    <row r="263" spans="7:18" s="19" customFormat="1" x14ac:dyDescent="0.25">
      <c r="G263" s="41"/>
      <c r="H263" s="35"/>
      <c r="I263" s="35"/>
      <c r="J263" s="35"/>
      <c r="K263" s="35"/>
      <c r="L263" s="35"/>
      <c r="M263" s="35"/>
      <c r="N263" s="35"/>
      <c r="O263" s="57"/>
      <c r="P263" s="35"/>
      <c r="Q263" s="35"/>
      <c r="R263" s="35"/>
    </row>
    <row r="264" spans="7:18" s="19" customFormat="1" x14ac:dyDescent="0.25">
      <c r="G264" s="41"/>
      <c r="H264" s="35"/>
      <c r="I264" s="35"/>
      <c r="J264" s="35"/>
      <c r="K264" s="35"/>
      <c r="L264" s="35"/>
      <c r="M264" s="35"/>
      <c r="N264" s="35"/>
      <c r="O264" s="57"/>
      <c r="P264" s="35"/>
      <c r="Q264" s="35"/>
      <c r="R264" s="35"/>
    </row>
    <row r="265" spans="7:18" s="19" customFormat="1" x14ac:dyDescent="0.25">
      <c r="G265" s="41"/>
      <c r="H265" s="35"/>
      <c r="I265" s="35"/>
      <c r="J265" s="35"/>
      <c r="K265" s="35"/>
      <c r="L265" s="35"/>
      <c r="M265" s="35"/>
      <c r="N265" s="35"/>
      <c r="O265" s="57"/>
      <c r="P265" s="35"/>
      <c r="Q265" s="35"/>
      <c r="R265" s="35"/>
    </row>
    <row r="266" spans="7:18" s="19" customFormat="1" x14ac:dyDescent="0.25">
      <c r="G266" s="41"/>
      <c r="H266" s="35"/>
      <c r="I266" s="35"/>
      <c r="J266" s="35"/>
      <c r="K266" s="35"/>
      <c r="L266" s="35"/>
      <c r="M266" s="35"/>
      <c r="N266" s="35"/>
      <c r="O266" s="57"/>
      <c r="P266" s="35"/>
      <c r="Q266" s="35"/>
      <c r="R266" s="35"/>
    </row>
    <row r="267" spans="7:18" s="19" customFormat="1" x14ac:dyDescent="0.25">
      <c r="G267" s="41"/>
      <c r="H267" s="35"/>
      <c r="I267" s="35"/>
      <c r="J267" s="35"/>
      <c r="K267" s="35"/>
      <c r="L267" s="35"/>
      <c r="M267" s="35"/>
      <c r="N267" s="35"/>
      <c r="O267" s="57"/>
      <c r="P267" s="35"/>
      <c r="Q267" s="35"/>
      <c r="R267" s="35"/>
    </row>
    <row r="268" spans="7:18" s="19" customFormat="1" x14ac:dyDescent="0.25">
      <c r="G268" s="41"/>
      <c r="H268" s="35"/>
      <c r="I268" s="35"/>
      <c r="J268" s="35"/>
      <c r="K268" s="35"/>
      <c r="L268" s="35"/>
      <c r="M268" s="35"/>
      <c r="N268" s="35"/>
      <c r="O268" s="57"/>
      <c r="P268" s="35"/>
      <c r="Q268" s="35"/>
      <c r="R268" s="35"/>
    </row>
    <row r="269" spans="7:18" s="19" customFormat="1" x14ac:dyDescent="0.25">
      <c r="G269" s="41"/>
      <c r="H269" s="35"/>
      <c r="I269" s="35"/>
      <c r="J269" s="35"/>
      <c r="K269" s="35"/>
      <c r="L269" s="35"/>
      <c r="M269" s="35"/>
      <c r="N269" s="35"/>
      <c r="O269" s="57"/>
      <c r="P269" s="35"/>
      <c r="Q269" s="35"/>
      <c r="R269" s="35"/>
    </row>
    <row r="270" spans="7:18" s="19" customFormat="1" x14ac:dyDescent="0.25">
      <c r="G270" s="41"/>
      <c r="H270" s="35"/>
      <c r="I270" s="35"/>
      <c r="J270" s="35"/>
      <c r="K270" s="35"/>
      <c r="L270" s="35"/>
      <c r="M270" s="35"/>
      <c r="N270" s="35"/>
      <c r="O270" s="57"/>
      <c r="P270" s="35"/>
      <c r="Q270" s="35"/>
      <c r="R270" s="35"/>
    </row>
    <row r="271" spans="7:18" s="19" customFormat="1" x14ac:dyDescent="0.25">
      <c r="G271" s="41"/>
      <c r="H271" s="35"/>
      <c r="I271" s="35"/>
      <c r="J271" s="35"/>
      <c r="K271" s="35"/>
      <c r="L271" s="35"/>
      <c r="M271" s="35"/>
      <c r="N271" s="35"/>
      <c r="O271" s="57"/>
      <c r="P271" s="35"/>
      <c r="Q271" s="35"/>
      <c r="R271" s="35"/>
    </row>
    <row r="272" spans="7:18" s="19" customFormat="1" x14ac:dyDescent="0.25">
      <c r="G272" s="41"/>
      <c r="H272" s="35"/>
      <c r="I272" s="35"/>
      <c r="J272" s="35"/>
      <c r="K272" s="35"/>
      <c r="L272" s="35"/>
      <c r="M272" s="35"/>
      <c r="N272" s="35"/>
      <c r="O272" s="57"/>
      <c r="P272" s="35"/>
      <c r="Q272" s="35"/>
      <c r="R272" s="35"/>
    </row>
    <row r="273" spans="7:18" s="19" customFormat="1" x14ac:dyDescent="0.25">
      <c r="G273" s="41"/>
      <c r="H273" s="35"/>
      <c r="I273" s="35"/>
      <c r="J273" s="35"/>
      <c r="K273" s="35"/>
      <c r="L273" s="35"/>
      <c r="M273" s="35"/>
      <c r="N273" s="35"/>
      <c r="O273" s="57"/>
      <c r="P273" s="35"/>
      <c r="Q273" s="35"/>
      <c r="R273" s="35"/>
    </row>
    <row r="274" spans="7:18" s="19" customFormat="1" x14ac:dyDescent="0.25">
      <c r="G274" s="41"/>
      <c r="H274" s="35"/>
      <c r="I274" s="35"/>
      <c r="J274" s="35"/>
      <c r="K274" s="35"/>
      <c r="L274" s="35"/>
      <c r="M274" s="35"/>
      <c r="N274" s="35"/>
      <c r="O274" s="57"/>
      <c r="P274" s="35"/>
      <c r="Q274" s="35"/>
      <c r="R274" s="35"/>
    </row>
    <row r="275" spans="7:18" s="19" customFormat="1" x14ac:dyDescent="0.25">
      <c r="G275" s="41"/>
      <c r="H275" s="35"/>
      <c r="I275" s="35"/>
      <c r="J275" s="35"/>
      <c r="K275" s="35"/>
      <c r="L275" s="35"/>
      <c r="M275" s="35"/>
      <c r="N275" s="35"/>
      <c r="O275" s="57"/>
      <c r="P275" s="35"/>
      <c r="Q275" s="35"/>
      <c r="R275" s="35"/>
    </row>
    <row r="276" spans="7:18" s="19" customFormat="1" x14ac:dyDescent="0.25">
      <c r="G276" s="41"/>
      <c r="H276" s="35"/>
      <c r="I276" s="35"/>
      <c r="J276" s="35"/>
      <c r="K276" s="35"/>
      <c r="L276" s="35"/>
      <c r="M276" s="35"/>
      <c r="N276" s="35"/>
      <c r="O276" s="57"/>
      <c r="P276" s="35"/>
      <c r="Q276" s="35"/>
      <c r="R276" s="35"/>
    </row>
    <row r="277" spans="7:18" s="19" customFormat="1" x14ac:dyDescent="0.25">
      <c r="G277" s="41"/>
      <c r="H277" s="35"/>
      <c r="I277" s="35"/>
      <c r="J277" s="35"/>
      <c r="K277" s="35"/>
      <c r="L277" s="35"/>
      <c r="M277" s="35"/>
      <c r="N277" s="35"/>
      <c r="O277" s="57"/>
      <c r="P277" s="35"/>
      <c r="Q277" s="35"/>
      <c r="R277" s="35"/>
    </row>
    <row r="278" spans="7:18" s="19" customFormat="1" x14ac:dyDescent="0.25">
      <c r="G278" s="41"/>
      <c r="H278" s="35"/>
      <c r="I278" s="35"/>
      <c r="J278" s="35"/>
      <c r="K278" s="35"/>
      <c r="L278" s="35"/>
      <c r="M278" s="35"/>
      <c r="N278" s="35"/>
      <c r="O278" s="57"/>
      <c r="P278" s="35"/>
      <c r="Q278" s="35"/>
      <c r="R278" s="35"/>
    </row>
    <row r="279" spans="7:18" s="19" customFormat="1" x14ac:dyDescent="0.25">
      <c r="G279" s="41"/>
      <c r="H279" s="35"/>
      <c r="I279" s="35"/>
      <c r="J279" s="35"/>
      <c r="K279" s="35"/>
      <c r="L279" s="35"/>
      <c r="M279" s="35"/>
      <c r="N279" s="35"/>
      <c r="O279" s="57"/>
      <c r="P279" s="35"/>
      <c r="Q279" s="35"/>
      <c r="R279" s="35"/>
    </row>
    <row r="280" spans="7:18" s="19" customFormat="1" x14ac:dyDescent="0.25">
      <c r="G280" s="41"/>
      <c r="H280" s="35"/>
      <c r="I280" s="35"/>
      <c r="J280" s="35"/>
      <c r="K280" s="35"/>
      <c r="L280" s="35"/>
      <c r="M280" s="35"/>
      <c r="N280" s="35"/>
      <c r="O280" s="57"/>
      <c r="P280" s="35"/>
      <c r="Q280" s="35"/>
      <c r="R280" s="35"/>
    </row>
    <row r="281" spans="7:18" s="19" customFormat="1" x14ac:dyDescent="0.25">
      <c r="G281" s="41"/>
      <c r="H281" s="35"/>
      <c r="I281" s="35"/>
      <c r="J281" s="35"/>
      <c r="K281" s="35"/>
      <c r="L281" s="35"/>
      <c r="M281" s="35"/>
      <c r="N281" s="35"/>
      <c r="O281" s="57"/>
      <c r="P281" s="35"/>
      <c r="Q281" s="35"/>
      <c r="R281" s="35"/>
    </row>
    <row r="282" spans="7:18" s="19" customFormat="1" x14ac:dyDescent="0.25">
      <c r="G282" s="41"/>
      <c r="H282" s="35"/>
      <c r="I282" s="35"/>
      <c r="J282" s="35"/>
      <c r="K282" s="35"/>
      <c r="L282" s="35"/>
      <c r="M282" s="35"/>
      <c r="N282" s="35"/>
      <c r="O282" s="57"/>
      <c r="P282" s="35"/>
      <c r="Q282" s="35"/>
      <c r="R282" s="35"/>
    </row>
    <row r="283" spans="7:18" s="19" customFormat="1" x14ac:dyDescent="0.25">
      <c r="G283" s="41"/>
      <c r="H283" s="35"/>
      <c r="I283" s="35"/>
      <c r="J283" s="35"/>
      <c r="K283" s="35"/>
      <c r="L283" s="35"/>
      <c r="M283" s="35"/>
      <c r="N283" s="35"/>
      <c r="O283" s="57"/>
      <c r="P283" s="35"/>
      <c r="Q283" s="35"/>
      <c r="R283" s="35"/>
    </row>
    <row r="284" spans="7:18" s="19" customFormat="1" x14ac:dyDescent="0.25">
      <c r="G284" s="41"/>
      <c r="H284" s="35"/>
      <c r="I284" s="35"/>
      <c r="J284" s="35"/>
      <c r="K284" s="35"/>
      <c r="L284" s="35"/>
      <c r="M284" s="35"/>
      <c r="N284" s="35"/>
      <c r="O284" s="57"/>
      <c r="P284" s="35"/>
      <c r="Q284" s="35"/>
      <c r="R284" s="35"/>
    </row>
    <row r="285" spans="7:18" s="19" customFormat="1" x14ac:dyDescent="0.25">
      <c r="G285" s="41"/>
      <c r="H285" s="35"/>
      <c r="I285" s="35"/>
      <c r="J285" s="35"/>
      <c r="K285" s="35"/>
      <c r="L285" s="35"/>
      <c r="M285" s="35"/>
      <c r="N285" s="35"/>
      <c r="O285" s="57"/>
      <c r="P285" s="35"/>
      <c r="Q285" s="35"/>
      <c r="R285" s="35"/>
    </row>
    <row r="286" spans="7:18" s="19" customFormat="1" x14ac:dyDescent="0.25">
      <c r="G286" s="41"/>
      <c r="H286" s="35"/>
      <c r="I286" s="35"/>
      <c r="J286" s="35"/>
      <c r="K286" s="35"/>
      <c r="L286" s="35"/>
      <c r="M286" s="35"/>
      <c r="N286" s="35"/>
      <c r="O286" s="57"/>
      <c r="P286" s="35"/>
      <c r="Q286" s="35"/>
      <c r="R286" s="35"/>
    </row>
    <row r="287" spans="7:18" s="19" customFormat="1" x14ac:dyDescent="0.25">
      <c r="G287" s="41"/>
      <c r="H287" s="35"/>
      <c r="I287" s="35"/>
      <c r="J287" s="35"/>
      <c r="K287" s="35"/>
      <c r="L287" s="35"/>
      <c r="M287" s="35"/>
      <c r="N287" s="35"/>
      <c r="O287" s="57"/>
      <c r="P287" s="35"/>
      <c r="Q287" s="35"/>
      <c r="R287" s="35"/>
    </row>
    <row r="288" spans="7:18" s="19" customFormat="1" x14ac:dyDescent="0.25">
      <c r="G288" s="41"/>
      <c r="H288" s="35"/>
      <c r="I288" s="35"/>
      <c r="J288" s="35"/>
      <c r="K288" s="35"/>
      <c r="L288" s="35"/>
      <c r="M288" s="35"/>
      <c r="N288" s="35"/>
      <c r="O288" s="57"/>
      <c r="P288" s="35"/>
      <c r="Q288" s="35"/>
      <c r="R288" s="35"/>
    </row>
    <row r="289" spans="7:18" s="19" customFormat="1" x14ac:dyDescent="0.25">
      <c r="G289" s="41"/>
      <c r="H289" s="35"/>
      <c r="I289" s="35"/>
      <c r="J289" s="35"/>
      <c r="K289" s="35"/>
      <c r="L289" s="35"/>
      <c r="M289" s="35"/>
      <c r="N289" s="35"/>
      <c r="O289" s="57"/>
      <c r="P289" s="35"/>
      <c r="Q289" s="35"/>
      <c r="R289" s="35"/>
    </row>
    <row r="290" spans="7:18" s="19" customFormat="1" x14ac:dyDescent="0.25">
      <c r="G290" s="41"/>
      <c r="H290" s="35"/>
      <c r="I290" s="35"/>
      <c r="J290" s="35"/>
      <c r="K290" s="35"/>
      <c r="L290" s="35"/>
      <c r="M290" s="35"/>
      <c r="N290" s="35"/>
      <c r="O290" s="57"/>
      <c r="P290" s="35"/>
      <c r="Q290" s="35"/>
      <c r="R290" s="35"/>
    </row>
    <row r="291" spans="7:18" s="19" customFormat="1" x14ac:dyDescent="0.25">
      <c r="G291" s="41"/>
      <c r="H291" s="35"/>
      <c r="I291" s="35"/>
      <c r="J291" s="35"/>
      <c r="K291" s="35"/>
      <c r="L291" s="35"/>
      <c r="M291" s="35"/>
      <c r="N291" s="35"/>
      <c r="O291" s="57"/>
      <c r="P291" s="35"/>
      <c r="Q291" s="35"/>
      <c r="R291" s="35"/>
    </row>
    <row r="292" spans="7:18" s="19" customFormat="1" x14ac:dyDescent="0.25">
      <c r="G292" s="41"/>
      <c r="H292" s="35"/>
      <c r="I292" s="35"/>
      <c r="J292" s="35"/>
      <c r="K292" s="35"/>
      <c r="L292" s="35"/>
      <c r="M292" s="35"/>
      <c r="N292" s="35"/>
      <c r="O292" s="57"/>
      <c r="P292" s="35"/>
      <c r="Q292" s="35"/>
      <c r="R292" s="35"/>
    </row>
    <row r="293" spans="7:18" s="19" customFormat="1" x14ac:dyDescent="0.25">
      <c r="G293" s="41"/>
      <c r="H293" s="35"/>
      <c r="I293" s="35"/>
      <c r="J293" s="35"/>
      <c r="K293" s="35"/>
      <c r="L293" s="35"/>
      <c r="M293" s="35"/>
      <c r="N293" s="35"/>
      <c r="O293" s="57"/>
      <c r="P293" s="35"/>
      <c r="Q293" s="35"/>
      <c r="R293" s="35"/>
    </row>
    <row r="294" spans="7:18" s="19" customFormat="1" x14ac:dyDescent="0.25">
      <c r="G294" s="41"/>
      <c r="H294" s="35"/>
      <c r="I294" s="35"/>
      <c r="J294" s="35"/>
      <c r="K294" s="35"/>
      <c r="L294" s="35"/>
      <c r="M294" s="35"/>
      <c r="N294" s="35"/>
      <c r="O294" s="57"/>
      <c r="P294" s="35"/>
      <c r="Q294" s="35"/>
      <c r="R294" s="35"/>
    </row>
    <row r="295" spans="7:18" s="19" customFormat="1" x14ac:dyDescent="0.25">
      <c r="G295" s="41"/>
      <c r="H295" s="35"/>
      <c r="I295" s="35"/>
      <c r="J295" s="35"/>
      <c r="K295" s="35"/>
      <c r="L295" s="35"/>
      <c r="M295" s="35"/>
      <c r="N295" s="35"/>
      <c r="O295" s="57"/>
      <c r="P295" s="35"/>
      <c r="Q295" s="35"/>
      <c r="R295" s="35"/>
    </row>
    <row r="296" spans="7:18" s="19" customFormat="1" x14ac:dyDescent="0.25">
      <c r="G296" s="41"/>
      <c r="H296" s="35"/>
      <c r="I296" s="35"/>
      <c r="J296" s="35"/>
      <c r="K296" s="35"/>
      <c r="L296" s="35"/>
      <c r="M296" s="35"/>
      <c r="N296" s="35"/>
      <c r="O296" s="57"/>
      <c r="P296" s="35"/>
      <c r="Q296" s="35"/>
      <c r="R296" s="35"/>
    </row>
    <row r="297" spans="7:18" s="19" customFormat="1" x14ac:dyDescent="0.25">
      <c r="G297" s="41"/>
      <c r="H297" s="35"/>
      <c r="I297" s="35"/>
      <c r="J297" s="35"/>
      <c r="K297" s="35"/>
      <c r="L297" s="35"/>
      <c r="M297" s="35"/>
      <c r="N297" s="35"/>
      <c r="O297" s="57"/>
      <c r="P297" s="35"/>
      <c r="Q297" s="35"/>
      <c r="R297" s="35"/>
    </row>
    <row r="298" spans="7:18" s="19" customFormat="1" x14ac:dyDescent="0.25">
      <c r="G298" s="41"/>
      <c r="H298" s="35"/>
      <c r="I298" s="35"/>
      <c r="J298" s="35"/>
      <c r="K298" s="35"/>
      <c r="L298" s="35"/>
      <c r="M298" s="35"/>
      <c r="N298" s="35"/>
      <c r="O298" s="57"/>
      <c r="P298" s="35"/>
      <c r="Q298" s="35"/>
      <c r="R298" s="35"/>
    </row>
    <row r="299" spans="7:18" s="19" customFormat="1" x14ac:dyDescent="0.25">
      <c r="G299" s="41"/>
      <c r="H299" s="35"/>
      <c r="I299" s="35"/>
      <c r="J299" s="35"/>
      <c r="K299" s="35"/>
      <c r="L299" s="35"/>
      <c r="M299" s="35"/>
      <c r="N299" s="35"/>
      <c r="O299" s="57"/>
      <c r="P299" s="35"/>
      <c r="Q299" s="35"/>
      <c r="R299" s="35"/>
    </row>
    <row r="300" spans="7:18" s="19" customFormat="1" x14ac:dyDescent="0.25">
      <c r="G300" s="41"/>
      <c r="H300" s="35"/>
      <c r="I300" s="35"/>
      <c r="J300" s="35"/>
      <c r="K300" s="35"/>
      <c r="L300" s="35"/>
      <c r="M300" s="35"/>
      <c r="N300" s="35"/>
      <c r="O300" s="57"/>
      <c r="P300" s="35"/>
      <c r="Q300" s="35"/>
      <c r="R300" s="35"/>
    </row>
    <row r="301" spans="7:18" s="19" customFormat="1" x14ac:dyDescent="0.25">
      <c r="G301" s="41"/>
      <c r="H301" s="35"/>
      <c r="I301" s="35"/>
      <c r="J301" s="35"/>
      <c r="K301" s="35"/>
      <c r="L301" s="35"/>
      <c r="M301" s="35"/>
      <c r="N301" s="35"/>
      <c r="O301" s="57"/>
      <c r="P301" s="35"/>
      <c r="Q301" s="35"/>
      <c r="R301" s="35"/>
    </row>
    <row r="302" spans="7:18" s="19" customFormat="1" x14ac:dyDescent="0.25">
      <c r="G302" s="41"/>
      <c r="H302" s="35"/>
      <c r="I302" s="35"/>
      <c r="J302" s="35"/>
      <c r="K302" s="35"/>
      <c r="L302" s="35"/>
      <c r="M302" s="35"/>
      <c r="N302" s="35"/>
      <c r="O302" s="57"/>
      <c r="P302" s="35"/>
      <c r="Q302" s="35"/>
      <c r="R302" s="35"/>
    </row>
    <row r="303" spans="7:18" s="19" customFormat="1" x14ac:dyDescent="0.25">
      <c r="G303" s="41"/>
      <c r="H303" s="35"/>
      <c r="I303" s="35"/>
      <c r="J303" s="35"/>
      <c r="K303" s="35"/>
      <c r="L303" s="35"/>
      <c r="M303" s="35"/>
      <c r="N303" s="35"/>
      <c r="O303" s="57"/>
      <c r="P303" s="35"/>
      <c r="Q303" s="35"/>
      <c r="R303" s="35"/>
    </row>
    <row r="304" spans="7:18" s="19" customFormat="1" x14ac:dyDescent="0.25">
      <c r="G304" s="41"/>
      <c r="H304" s="35"/>
      <c r="I304" s="35"/>
      <c r="J304" s="35"/>
      <c r="K304" s="35"/>
      <c r="L304" s="35"/>
      <c r="M304" s="35"/>
      <c r="N304" s="35"/>
      <c r="O304" s="57"/>
      <c r="P304" s="35"/>
      <c r="Q304" s="35"/>
      <c r="R304" s="35"/>
    </row>
    <row r="305" spans="7:18" s="19" customFormat="1" x14ac:dyDescent="0.25">
      <c r="G305" s="41"/>
      <c r="H305" s="35"/>
      <c r="I305" s="35"/>
      <c r="J305" s="35"/>
      <c r="K305" s="35"/>
      <c r="L305" s="35"/>
      <c r="M305" s="35"/>
      <c r="N305" s="35"/>
      <c r="O305" s="57"/>
      <c r="P305" s="35"/>
      <c r="Q305" s="35"/>
      <c r="R305" s="35"/>
    </row>
    <row r="306" spans="7:18" s="19" customFormat="1" x14ac:dyDescent="0.25">
      <c r="G306" s="41"/>
      <c r="H306" s="35"/>
      <c r="I306" s="35"/>
      <c r="J306" s="35"/>
      <c r="K306" s="35"/>
      <c r="L306" s="35"/>
      <c r="M306" s="35"/>
      <c r="N306" s="35"/>
      <c r="O306" s="57"/>
      <c r="P306" s="35"/>
      <c r="Q306" s="35"/>
      <c r="R306" s="35"/>
    </row>
    <row r="307" spans="7:18" s="19" customFormat="1" x14ac:dyDescent="0.25">
      <c r="G307" s="41"/>
      <c r="H307" s="35"/>
      <c r="I307" s="35"/>
      <c r="J307" s="35"/>
      <c r="K307" s="35"/>
      <c r="L307" s="35"/>
      <c r="M307" s="35"/>
      <c r="N307" s="35"/>
      <c r="O307" s="57"/>
      <c r="P307" s="35"/>
      <c r="Q307" s="35"/>
      <c r="R307" s="35"/>
    </row>
    <row r="308" spans="7:18" s="19" customFormat="1" x14ac:dyDescent="0.25">
      <c r="G308" s="41"/>
      <c r="H308" s="35"/>
      <c r="I308" s="35"/>
      <c r="J308" s="35"/>
      <c r="K308" s="35"/>
      <c r="L308" s="35"/>
      <c r="M308" s="35"/>
      <c r="N308" s="35"/>
      <c r="O308" s="57"/>
      <c r="P308" s="35"/>
      <c r="Q308" s="35"/>
      <c r="R308" s="35"/>
    </row>
    <row r="309" spans="7:18" s="19" customFormat="1" x14ac:dyDescent="0.25">
      <c r="G309" s="41"/>
      <c r="H309" s="35"/>
      <c r="I309" s="35"/>
      <c r="J309" s="35"/>
      <c r="K309" s="35"/>
      <c r="L309" s="35"/>
      <c r="M309" s="35"/>
      <c r="N309" s="35"/>
      <c r="O309" s="57"/>
      <c r="P309" s="35"/>
      <c r="Q309" s="35"/>
      <c r="R309" s="35"/>
    </row>
    <row r="310" spans="7:18" s="19" customFormat="1" x14ac:dyDescent="0.25">
      <c r="G310" s="41"/>
      <c r="H310" s="35"/>
      <c r="I310" s="35"/>
      <c r="J310" s="35"/>
      <c r="K310" s="35"/>
      <c r="L310" s="35"/>
      <c r="M310" s="35"/>
      <c r="N310" s="35"/>
      <c r="O310" s="57"/>
      <c r="P310" s="35"/>
      <c r="Q310" s="35"/>
      <c r="R310" s="35"/>
    </row>
    <row r="311" spans="7:18" s="19" customFormat="1" x14ac:dyDescent="0.25">
      <c r="G311" s="41"/>
      <c r="H311" s="35"/>
      <c r="I311" s="35"/>
      <c r="J311" s="35"/>
      <c r="K311" s="35"/>
      <c r="L311" s="35"/>
      <c r="M311" s="35"/>
      <c r="N311" s="35"/>
      <c r="O311" s="57"/>
      <c r="P311" s="35"/>
      <c r="Q311" s="35"/>
      <c r="R311" s="35"/>
    </row>
    <row r="312" spans="7:18" s="19" customFormat="1" x14ac:dyDescent="0.25">
      <c r="G312" s="41"/>
      <c r="H312" s="35"/>
      <c r="I312" s="35"/>
      <c r="J312" s="35"/>
      <c r="K312" s="35"/>
      <c r="L312" s="35"/>
      <c r="M312" s="35"/>
      <c r="N312" s="35"/>
      <c r="O312" s="57"/>
      <c r="P312" s="35"/>
      <c r="Q312" s="35"/>
      <c r="R312" s="35"/>
    </row>
    <row r="313" spans="7:18" s="19" customFormat="1" x14ac:dyDescent="0.25">
      <c r="G313" s="41"/>
      <c r="H313" s="35"/>
      <c r="I313" s="35"/>
      <c r="J313" s="35"/>
      <c r="K313" s="35"/>
      <c r="L313" s="35"/>
      <c r="M313" s="35"/>
      <c r="N313" s="35"/>
      <c r="O313" s="57"/>
      <c r="P313" s="35"/>
      <c r="Q313" s="35"/>
      <c r="R313" s="35"/>
    </row>
    <row r="314" spans="7:18" s="19" customFormat="1" x14ac:dyDescent="0.25">
      <c r="G314" s="41"/>
      <c r="H314" s="35"/>
      <c r="I314" s="35"/>
      <c r="J314" s="35"/>
      <c r="K314" s="35"/>
      <c r="L314" s="35"/>
      <c r="M314" s="35"/>
      <c r="N314" s="35"/>
      <c r="O314" s="57"/>
      <c r="P314" s="35"/>
      <c r="Q314" s="35"/>
      <c r="R314" s="35"/>
    </row>
    <row r="315" spans="7:18" s="19" customFormat="1" x14ac:dyDescent="0.25">
      <c r="G315" s="41"/>
      <c r="H315" s="35"/>
      <c r="I315" s="35"/>
      <c r="J315" s="35"/>
      <c r="K315" s="35"/>
      <c r="L315" s="35"/>
      <c r="M315" s="35"/>
      <c r="N315" s="35"/>
      <c r="O315" s="57"/>
      <c r="P315" s="35"/>
      <c r="Q315" s="35"/>
      <c r="R315" s="35"/>
    </row>
    <row r="316" spans="7:18" s="19" customFormat="1" x14ac:dyDescent="0.25">
      <c r="G316" s="41"/>
      <c r="H316" s="35"/>
      <c r="I316" s="35"/>
      <c r="J316" s="35"/>
      <c r="K316" s="35"/>
      <c r="L316" s="35"/>
      <c r="M316" s="35"/>
      <c r="N316" s="35"/>
      <c r="O316" s="57"/>
      <c r="P316" s="35"/>
      <c r="Q316" s="35"/>
      <c r="R316" s="35"/>
    </row>
  </sheetData>
  <mergeCells count="20">
    <mergeCell ref="P2:P3"/>
    <mergeCell ref="Q2:Q3"/>
    <mergeCell ref="R2:R3"/>
    <mergeCell ref="S2:S3"/>
    <mergeCell ref="J2:J3"/>
    <mergeCell ref="K2:K3"/>
    <mergeCell ref="L2:L3"/>
    <mergeCell ref="M2:M3"/>
    <mergeCell ref="N2:N3"/>
    <mergeCell ref="O2:O3"/>
    <mergeCell ref="A1:N1"/>
    <mergeCell ref="A2:A3"/>
    <mergeCell ref="B2:B3"/>
    <mergeCell ref="C2:C3"/>
    <mergeCell ref="D2:D3"/>
    <mergeCell ref="E2:E3"/>
    <mergeCell ref="F2:F3"/>
    <mergeCell ref="G2:G3"/>
    <mergeCell ref="H2:H3"/>
    <mergeCell ref="I2:I3"/>
  </mergeCells>
  <printOptions horizontalCentered="1"/>
  <pageMargins left="1.07" right="0.11811023622047245" top="0.74803149606299213" bottom="0.74803149606299213" header="0.31496062992125984" footer="0.31496062992125984"/>
  <pageSetup paperSize="5" scale="6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8"/>
  <sheetViews>
    <sheetView zoomScale="98" zoomScaleNormal="98" workbookViewId="0">
      <pane xSplit="6" ySplit="5" topLeftCell="G39" activePane="bottomRight" state="frozen"/>
      <selection pane="topRight" activeCell="G1" sqref="G1"/>
      <selection pane="bottomLeft" activeCell="A6" sqref="A6"/>
      <selection pane="bottomRight" activeCell="Y16" sqref="Y16"/>
    </sheetView>
  </sheetViews>
  <sheetFormatPr baseColWidth="10" defaultColWidth="10.85546875" defaultRowHeight="15" x14ac:dyDescent="0.25"/>
  <cols>
    <col min="1" max="1" width="6.7109375" style="16" customWidth="1"/>
    <col min="2" max="2" width="11" style="16" hidden="1" customWidth="1"/>
    <col min="3" max="4" width="17.140625" style="16" hidden="1" customWidth="1"/>
    <col min="5" max="5" width="16" style="16" hidden="1" customWidth="1"/>
    <col min="6" max="6" width="15.42578125" style="16" customWidth="1"/>
    <col min="7" max="7" width="13" style="38" customWidth="1"/>
    <col min="8" max="8" width="8.140625" style="38" customWidth="1"/>
    <col min="9" max="9" width="18.28515625" style="32" hidden="1" customWidth="1"/>
    <col min="10" max="10" width="16" style="32" customWidth="1"/>
    <col min="11" max="13" width="9.7109375" style="32" hidden="1" customWidth="1"/>
    <col min="14" max="14" width="9.7109375" style="32" customWidth="1"/>
    <col min="15" max="15" width="9.140625" style="32" hidden="1" customWidth="1"/>
    <col min="16" max="16" width="11" style="32" customWidth="1"/>
    <col min="17" max="17" width="8" style="32" hidden="1" customWidth="1"/>
    <col min="18" max="18" width="8" style="32" customWidth="1"/>
    <col min="19" max="19" width="11.42578125" style="32" hidden="1" customWidth="1"/>
    <col min="20" max="20" width="11.140625" style="32" customWidth="1"/>
    <col min="21" max="21" width="14.140625" style="55" hidden="1" customWidth="1"/>
    <col min="22" max="22" width="11.85546875" style="32" customWidth="1"/>
    <col min="23" max="23" width="12.85546875" style="32" customWidth="1"/>
    <col min="24" max="24" width="10.5703125" style="32" customWidth="1"/>
    <col min="25" max="25" width="17" style="16" customWidth="1"/>
    <col min="26" max="16384" width="10.85546875" style="16"/>
  </cols>
  <sheetData>
    <row r="1" spans="1:25" ht="21" x14ac:dyDescent="0.25">
      <c r="A1" s="173" t="s">
        <v>186</v>
      </c>
      <c r="B1" s="173"/>
      <c r="C1" s="173"/>
      <c r="D1" s="173"/>
      <c r="E1" s="173"/>
      <c r="F1" s="173"/>
      <c r="G1" s="173"/>
      <c r="H1" s="173"/>
      <c r="I1" s="173"/>
      <c r="J1" s="173"/>
      <c r="K1" s="173"/>
      <c r="L1" s="173"/>
      <c r="M1" s="173"/>
      <c r="N1" s="173"/>
      <c r="O1" s="173"/>
      <c r="P1" s="173"/>
      <c r="Q1" s="173"/>
      <c r="R1" s="173"/>
      <c r="S1" s="173"/>
      <c r="T1" s="86"/>
    </row>
    <row r="2" spans="1:25" s="38" customFormat="1" ht="15" customHeight="1" x14ac:dyDescent="0.25">
      <c r="A2" s="174" t="s">
        <v>0</v>
      </c>
      <c r="B2" s="176" t="s">
        <v>1</v>
      </c>
      <c r="C2" s="176" t="s">
        <v>10</v>
      </c>
      <c r="D2" s="176" t="s">
        <v>117</v>
      </c>
      <c r="E2" s="174" t="s">
        <v>2</v>
      </c>
      <c r="F2" s="174" t="s">
        <v>3</v>
      </c>
      <c r="G2" s="178" t="s">
        <v>73</v>
      </c>
      <c r="H2" s="178" t="s">
        <v>215</v>
      </c>
      <c r="I2" s="171" t="s">
        <v>125</v>
      </c>
      <c r="J2" s="182" t="s">
        <v>210</v>
      </c>
      <c r="K2" s="180" t="s">
        <v>126</v>
      </c>
      <c r="L2" s="181" t="s">
        <v>128</v>
      </c>
      <c r="M2" s="171" t="s">
        <v>130</v>
      </c>
      <c r="N2" s="182" t="s">
        <v>211</v>
      </c>
      <c r="O2" s="181" t="s">
        <v>127</v>
      </c>
      <c r="P2" s="182" t="s">
        <v>212</v>
      </c>
      <c r="Q2" s="181" t="s">
        <v>129</v>
      </c>
      <c r="R2" s="188" t="s">
        <v>213</v>
      </c>
      <c r="S2" s="171" t="s">
        <v>131</v>
      </c>
      <c r="T2" s="182" t="s">
        <v>214</v>
      </c>
      <c r="U2" s="172" t="s">
        <v>190</v>
      </c>
      <c r="V2" s="167" t="s">
        <v>132</v>
      </c>
      <c r="W2" s="167" t="s">
        <v>134</v>
      </c>
      <c r="X2" s="167" t="s">
        <v>133</v>
      </c>
      <c r="Y2" s="169" t="s">
        <v>4</v>
      </c>
    </row>
    <row r="3" spans="1:25" s="38" customFormat="1" ht="58.5" customHeight="1" x14ac:dyDescent="0.25">
      <c r="A3" s="175"/>
      <c r="B3" s="177"/>
      <c r="C3" s="177"/>
      <c r="D3" s="177"/>
      <c r="E3" s="175"/>
      <c r="F3" s="175"/>
      <c r="G3" s="179"/>
      <c r="H3" s="184"/>
      <c r="I3" s="171"/>
      <c r="J3" s="182"/>
      <c r="K3" s="180"/>
      <c r="L3" s="181"/>
      <c r="M3" s="171"/>
      <c r="N3" s="182"/>
      <c r="O3" s="181"/>
      <c r="P3" s="182"/>
      <c r="Q3" s="181"/>
      <c r="R3" s="188"/>
      <c r="S3" s="171"/>
      <c r="T3" s="182"/>
      <c r="U3" s="172"/>
      <c r="V3" s="168"/>
      <c r="W3" s="168"/>
      <c r="X3" s="168"/>
      <c r="Y3" s="170"/>
    </row>
    <row r="4" spans="1:25" s="14" customFormat="1" ht="24.75" x14ac:dyDescent="0.25">
      <c r="A4" s="15">
        <v>1</v>
      </c>
      <c r="B4" s="97" t="s">
        <v>20</v>
      </c>
      <c r="C4" s="98" t="s">
        <v>26</v>
      </c>
      <c r="D4" s="99" t="s">
        <v>177</v>
      </c>
      <c r="E4" s="99" t="s">
        <v>23</v>
      </c>
      <c r="F4" s="99" t="s">
        <v>148</v>
      </c>
      <c r="G4" s="100" t="s">
        <v>74</v>
      </c>
      <c r="H4" s="100" t="s">
        <v>216</v>
      </c>
      <c r="I4" s="51">
        <v>2441</v>
      </c>
      <c r="J4" s="37">
        <f t="shared" ref="J4:J29" si="0">I4*12</f>
        <v>29292</v>
      </c>
      <c r="K4" s="50">
        <v>250</v>
      </c>
      <c r="L4" s="50">
        <v>1500</v>
      </c>
      <c r="M4" s="50">
        <v>0</v>
      </c>
      <c r="N4" s="37">
        <f t="shared" ref="N4:N29" si="1">SUM(K4:M4)*12</f>
        <v>21000</v>
      </c>
      <c r="O4" s="50">
        <v>0</v>
      </c>
      <c r="P4" s="37">
        <f t="shared" ref="P4:P29" si="2">O4*12</f>
        <v>0</v>
      </c>
      <c r="Q4" s="50">
        <v>0</v>
      </c>
      <c r="R4" s="37">
        <f t="shared" ref="R4:R29" si="3">Q4*12</f>
        <v>0</v>
      </c>
      <c r="S4" s="62">
        <v>1500</v>
      </c>
      <c r="T4" s="56">
        <f t="shared" ref="T4:T29" si="4">S4*12</f>
        <v>18000</v>
      </c>
      <c r="U4" s="56">
        <f>I4+K4+L4+M4+O4+Q4+S4</f>
        <v>5691</v>
      </c>
      <c r="V4" s="54">
        <f>U4-250</f>
        <v>5441</v>
      </c>
      <c r="W4" s="54">
        <f t="shared" ref="W4:W13" si="5">U4-250</f>
        <v>5441</v>
      </c>
      <c r="X4" s="53">
        <v>200</v>
      </c>
      <c r="Y4" s="11"/>
    </row>
    <row r="5" spans="1:25" s="14" customFormat="1" ht="24.75" x14ac:dyDescent="0.25">
      <c r="A5" s="102">
        <v>3</v>
      </c>
      <c r="B5" s="97" t="s">
        <v>20</v>
      </c>
      <c r="C5" s="98" t="s">
        <v>147</v>
      </c>
      <c r="D5" s="99" t="s">
        <v>177</v>
      </c>
      <c r="E5" s="99" t="s">
        <v>23</v>
      </c>
      <c r="F5" s="99" t="s">
        <v>148</v>
      </c>
      <c r="G5" s="100" t="s">
        <v>74</v>
      </c>
      <c r="H5" s="100" t="s">
        <v>216</v>
      </c>
      <c r="I5" s="51">
        <v>2441</v>
      </c>
      <c r="J5" s="37">
        <f t="shared" si="0"/>
        <v>29292</v>
      </c>
      <c r="K5" s="50">
        <v>250</v>
      </c>
      <c r="L5" s="50">
        <v>1500</v>
      </c>
      <c r="M5" s="50">
        <v>0</v>
      </c>
      <c r="N5" s="37">
        <f t="shared" si="1"/>
        <v>21000</v>
      </c>
      <c r="O5" s="50">
        <v>0</v>
      </c>
      <c r="P5" s="37">
        <f t="shared" si="2"/>
        <v>0</v>
      </c>
      <c r="Q5" s="50">
        <v>0</v>
      </c>
      <c r="R5" s="37">
        <f t="shared" si="3"/>
        <v>0</v>
      </c>
      <c r="S5" s="62">
        <v>1500</v>
      </c>
      <c r="T5" s="56">
        <f t="shared" si="4"/>
        <v>18000</v>
      </c>
      <c r="U5" s="56">
        <f t="shared" ref="U5:U29" si="6">I5+K5+L5+M5+O5+Q5+S5</f>
        <v>5691</v>
      </c>
      <c r="V5" s="54">
        <f t="shared" ref="V5:V29" si="7">U5-250</f>
        <v>5441</v>
      </c>
      <c r="W5" s="54">
        <f t="shared" si="5"/>
        <v>5441</v>
      </c>
      <c r="X5" s="53">
        <v>200</v>
      </c>
      <c r="Y5" s="11"/>
    </row>
    <row r="6" spans="1:25" s="14" customFormat="1" ht="24" x14ac:dyDescent="0.25">
      <c r="A6" s="15">
        <v>5</v>
      </c>
      <c r="B6" s="97" t="s">
        <v>20</v>
      </c>
      <c r="C6" s="101" t="s">
        <v>152</v>
      </c>
      <c r="D6" s="99" t="s">
        <v>178</v>
      </c>
      <c r="E6" s="99"/>
      <c r="F6" s="99" t="s">
        <v>153</v>
      </c>
      <c r="G6" s="100" t="s">
        <v>74</v>
      </c>
      <c r="H6" s="100" t="s">
        <v>216</v>
      </c>
      <c r="I6" s="51">
        <v>2490</v>
      </c>
      <c r="J6" s="37">
        <f t="shared" si="0"/>
        <v>29880</v>
      </c>
      <c r="K6" s="50">
        <v>250</v>
      </c>
      <c r="L6" s="50">
        <v>1500</v>
      </c>
      <c r="M6" s="50">
        <v>0</v>
      </c>
      <c r="N6" s="37">
        <f t="shared" si="1"/>
        <v>21000</v>
      </c>
      <c r="O6" s="50">
        <v>0</v>
      </c>
      <c r="P6" s="37">
        <f t="shared" si="2"/>
        <v>0</v>
      </c>
      <c r="Q6" s="50">
        <v>0</v>
      </c>
      <c r="R6" s="37">
        <f t="shared" si="3"/>
        <v>0</v>
      </c>
      <c r="S6" s="62">
        <v>1500</v>
      </c>
      <c r="T6" s="56">
        <f t="shared" si="4"/>
        <v>18000</v>
      </c>
      <c r="U6" s="56">
        <f t="shared" si="6"/>
        <v>5740</v>
      </c>
      <c r="V6" s="54">
        <f t="shared" si="7"/>
        <v>5490</v>
      </c>
      <c r="W6" s="54">
        <f t="shared" si="5"/>
        <v>5490</v>
      </c>
      <c r="X6" s="53">
        <v>200</v>
      </c>
      <c r="Y6" s="11"/>
    </row>
    <row r="7" spans="1:25" s="14" customFormat="1" ht="24.75" x14ac:dyDescent="0.25">
      <c r="A7" s="102">
        <v>6</v>
      </c>
      <c r="B7" s="97" t="s">
        <v>20</v>
      </c>
      <c r="C7" s="98" t="s">
        <v>26</v>
      </c>
      <c r="D7" s="99" t="s">
        <v>177</v>
      </c>
      <c r="E7" s="99" t="s">
        <v>23</v>
      </c>
      <c r="F7" s="99" t="s">
        <v>150</v>
      </c>
      <c r="G7" s="100" t="s">
        <v>74</v>
      </c>
      <c r="H7" s="100" t="s">
        <v>216</v>
      </c>
      <c r="I7" s="51">
        <v>2441</v>
      </c>
      <c r="J7" s="37">
        <f t="shared" si="0"/>
        <v>29292</v>
      </c>
      <c r="K7" s="50">
        <v>250</v>
      </c>
      <c r="L7" s="50">
        <v>1500</v>
      </c>
      <c r="M7" s="50">
        <v>0</v>
      </c>
      <c r="N7" s="37">
        <f t="shared" si="1"/>
        <v>21000</v>
      </c>
      <c r="O7" s="50">
        <v>0</v>
      </c>
      <c r="P7" s="37">
        <f t="shared" si="2"/>
        <v>0</v>
      </c>
      <c r="Q7" s="50">
        <v>0</v>
      </c>
      <c r="R7" s="37">
        <f t="shared" si="3"/>
        <v>0</v>
      </c>
      <c r="S7" s="62">
        <v>1500</v>
      </c>
      <c r="T7" s="56">
        <f t="shared" si="4"/>
        <v>18000</v>
      </c>
      <c r="U7" s="56">
        <f t="shared" si="6"/>
        <v>5691</v>
      </c>
      <c r="V7" s="54">
        <f t="shared" si="7"/>
        <v>5441</v>
      </c>
      <c r="W7" s="54">
        <f t="shared" si="5"/>
        <v>5441</v>
      </c>
      <c r="X7" s="53">
        <v>200</v>
      </c>
      <c r="Y7" s="11"/>
    </row>
    <row r="8" spans="1:25" s="14" customFormat="1" ht="24.75" x14ac:dyDescent="0.25">
      <c r="A8" s="15">
        <v>7</v>
      </c>
      <c r="B8" s="97" t="s">
        <v>20</v>
      </c>
      <c r="C8" s="98" t="s">
        <v>26</v>
      </c>
      <c r="D8" s="99" t="s">
        <v>177</v>
      </c>
      <c r="E8" s="99" t="s">
        <v>23</v>
      </c>
      <c r="F8" s="99" t="s">
        <v>151</v>
      </c>
      <c r="G8" s="100" t="s">
        <v>74</v>
      </c>
      <c r="H8" s="100" t="s">
        <v>216</v>
      </c>
      <c r="I8" s="51">
        <v>2441</v>
      </c>
      <c r="J8" s="37">
        <f t="shared" si="0"/>
        <v>29292</v>
      </c>
      <c r="K8" s="50">
        <v>250</v>
      </c>
      <c r="L8" s="50">
        <v>1500</v>
      </c>
      <c r="M8" s="50">
        <v>0</v>
      </c>
      <c r="N8" s="37">
        <f t="shared" si="1"/>
        <v>21000</v>
      </c>
      <c r="O8" s="50">
        <v>0</v>
      </c>
      <c r="P8" s="37">
        <f t="shared" si="2"/>
        <v>0</v>
      </c>
      <c r="Q8" s="50">
        <v>0</v>
      </c>
      <c r="R8" s="37">
        <f t="shared" si="3"/>
        <v>0</v>
      </c>
      <c r="S8" s="62">
        <v>1500</v>
      </c>
      <c r="T8" s="56">
        <f t="shared" si="4"/>
        <v>18000</v>
      </c>
      <c r="U8" s="56">
        <f t="shared" si="6"/>
        <v>5691</v>
      </c>
      <c r="V8" s="54">
        <f t="shared" si="7"/>
        <v>5441</v>
      </c>
      <c r="W8" s="54">
        <f t="shared" si="5"/>
        <v>5441</v>
      </c>
      <c r="X8" s="53">
        <v>200</v>
      </c>
      <c r="Y8" s="11"/>
    </row>
    <row r="9" spans="1:25" s="14" customFormat="1" ht="24.75" x14ac:dyDescent="0.25">
      <c r="A9" s="15">
        <v>8</v>
      </c>
      <c r="B9" s="97" t="s">
        <v>20</v>
      </c>
      <c r="C9" s="98" t="s">
        <v>26</v>
      </c>
      <c r="D9" s="99" t="s">
        <v>177</v>
      </c>
      <c r="E9" s="99" t="s">
        <v>23</v>
      </c>
      <c r="F9" s="99" t="s">
        <v>149</v>
      </c>
      <c r="G9" s="100" t="s">
        <v>74</v>
      </c>
      <c r="H9" s="100" t="s">
        <v>216</v>
      </c>
      <c r="I9" s="51">
        <v>2441</v>
      </c>
      <c r="J9" s="37">
        <f t="shared" si="0"/>
        <v>29292</v>
      </c>
      <c r="K9" s="50">
        <v>250</v>
      </c>
      <c r="L9" s="50">
        <v>1500</v>
      </c>
      <c r="M9" s="50">
        <v>0</v>
      </c>
      <c r="N9" s="37">
        <f t="shared" si="1"/>
        <v>21000</v>
      </c>
      <c r="O9" s="50">
        <v>0</v>
      </c>
      <c r="P9" s="37">
        <f t="shared" si="2"/>
        <v>0</v>
      </c>
      <c r="Q9" s="50">
        <v>0</v>
      </c>
      <c r="R9" s="37">
        <f t="shared" si="3"/>
        <v>0</v>
      </c>
      <c r="S9" s="62">
        <v>1500</v>
      </c>
      <c r="T9" s="56">
        <f t="shared" si="4"/>
        <v>18000</v>
      </c>
      <c r="U9" s="56">
        <f t="shared" si="6"/>
        <v>5691</v>
      </c>
      <c r="V9" s="54">
        <f t="shared" si="7"/>
        <v>5441</v>
      </c>
      <c r="W9" s="54">
        <f t="shared" si="5"/>
        <v>5441</v>
      </c>
      <c r="X9" s="53">
        <v>200</v>
      </c>
      <c r="Y9" s="11"/>
    </row>
    <row r="10" spans="1:25" s="14" customFormat="1" ht="24.75" x14ac:dyDescent="0.25">
      <c r="A10" s="102">
        <v>9</v>
      </c>
      <c r="B10" s="97" t="s">
        <v>20</v>
      </c>
      <c r="C10" s="101" t="s">
        <v>158</v>
      </c>
      <c r="D10" s="99" t="s">
        <v>155</v>
      </c>
      <c r="E10" s="99" t="s">
        <v>155</v>
      </c>
      <c r="F10" s="99" t="s">
        <v>39</v>
      </c>
      <c r="G10" s="100" t="s">
        <v>74</v>
      </c>
      <c r="H10" s="100" t="s">
        <v>216</v>
      </c>
      <c r="I10" s="51">
        <v>1105</v>
      </c>
      <c r="J10" s="37">
        <f t="shared" si="0"/>
        <v>13260</v>
      </c>
      <c r="K10" s="50">
        <v>250</v>
      </c>
      <c r="L10" s="50">
        <v>1000</v>
      </c>
      <c r="M10" s="50">
        <v>0</v>
      </c>
      <c r="N10" s="37">
        <f t="shared" si="1"/>
        <v>15000</v>
      </c>
      <c r="O10" s="50">
        <v>0</v>
      </c>
      <c r="P10" s="37">
        <f t="shared" si="2"/>
        <v>0</v>
      </c>
      <c r="Q10" s="50">
        <v>0</v>
      </c>
      <c r="R10" s="37">
        <f t="shared" si="3"/>
        <v>0</v>
      </c>
      <c r="S10" s="62">
        <v>1000</v>
      </c>
      <c r="T10" s="56">
        <f t="shared" si="4"/>
        <v>12000</v>
      </c>
      <c r="U10" s="56">
        <f t="shared" si="6"/>
        <v>3355</v>
      </c>
      <c r="V10" s="54">
        <f t="shared" si="7"/>
        <v>3105</v>
      </c>
      <c r="W10" s="54">
        <f t="shared" si="5"/>
        <v>3105</v>
      </c>
      <c r="X10" s="53">
        <v>200</v>
      </c>
      <c r="Y10" s="11"/>
    </row>
    <row r="11" spans="1:25" s="14" customFormat="1" ht="24.75" x14ac:dyDescent="0.25">
      <c r="A11" s="15">
        <v>10</v>
      </c>
      <c r="B11" s="97" t="s">
        <v>20</v>
      </c>
      <c r="C11" s="101" t="s">
        <v>156</v>
      </c>
      <c r="D11" s="99" t="s">
        <v>157</v>
      </c>
      <c r="E11" s="99" t="s">
        <v>157</v>
      </c>
      <c r="F11" s="99" t="s">
        <v>39</v>
      </c>
      <c r="G11" s="100" t="s">
        <v>74</v>
      </c>
      <c r="H11" s="100" t="s">
        <v>216</v>
      </c>
      <c r="I11" s="51">
        <v>1168</v>
      </c>
      <c r="J11" s="37">
        <f t="shared" si="0"/>
        <v>14016</v>
      </c>
      <c r="K11" s="50">
        <v>250</v>
      </c>
      <c r="L11" s="50">
        <v>1000</v>
      </c>
      <c r="M11" s="50">
        <v>0</v>
      </c>
      <c r="N11" s="37">
        <f t="shared" si="1"/>
        <v>15000</v>
      </c>
      <c r="O11" s="50">
        <v>0</v>
      </c>
      <c r="P11" s="37">
        <f t="shared" si="2"/>
        <v>0</v>
      </c>
      <c r="Q11" s="50">
        <v>0</v>
      </c>
      <c r="R11" s="37">
        <f t="shared" si="3"/>
        <v>0</v>
      </c>
      <c r="S11" s="62">
        <v>1000</v>
      </c>
      <c r="T11" s="56">
        <f t="shared" si="4"/>
        <v>12000</v>
      </c>
      <c r="U11" s="56">
        <f t="shared" si="6"/>
        <v>3418</v>
      </c>
      <c r="V11" s="54">
        <f t="shared" si="7"/>
        <v>3168</v>
      </c>
      <c r="W11" s="54">
        <f t="shared" si="5"/>
        <v>3168</v>
      </c>
      <c r="X11" s="53">
        <v>200</v>
      </c>
      <c r="Y11" s="11"/>
    </row>
    <row r="12" spans="1:25" s="14" customFormat="1" ht="24.75" x14ac:dyDescent="0.25">
      <c r="A12" s="15">
        <v>11</v>
      </c>
      <c r="B12" s="97" t="s">
        <v>20</v>
      </c>
      <c r="C12" s="101" t="s">
        <v>156</v>
      </c>
      <c r="D12" s="99" t="s">
        <v>157</v>
      </c>
      <c r="E12" s="99" t="s">
        <v>157</v>
      </c>
      <c r="F12" s="99" t="s">
        <v>39</v>
      </c>
      <c r="G12" s="100" t="s">
        <v>74</v>
      </c>
      <c r="H12" s="100" t="s">
        <v>216</v>
      </c>
      <c r="I12" s="51">
        <v>1168</v>
      </c>
      <c r="J12" s="37">
        <f t="shared" si="0"/>
        <v>14016</v>
      </c>
      <c r="K12" s="50">
        <v>250</v>
      </c>
      <c r="L12" s="50">
        <v>1000</v>
      </c>
      <c r="M12" s="50">
        <v>0</v>
      </c>
      <c r="N12" s="37">
        <f t="shared" si="1"/>
        <v>15000</v>
      </c>
      <c r="O12" s="50">
        <v>0</v>
      </c>
      <c r="P12" s="37">
        <f t="shared" si="2"/>
        <v>0</v>
      </c>
      <c r="Q12" s="50">
        <v>0</v>
      </c>
      <c r="R12" s="37">
        <f t="shared" si="3"/>
        <v>0</v>
      </c>
      <c r="S12" s="62">
        <v>1000</v>
      </c>
      <c r="T12" s="56">
        <f t="shared" si="4"/>
        <v>12000</v>
      </c>
      <c r="U12" s="56">
        <f t="shared" si="6"/>
        <v>3418</v>
      </c>
      <c r="V12" s="54">
        <f t="shared" si="7"/>
        <v>3168</v>
      </c>
      <c r="W12" s="54">
        <f t="shared" si="5"/>
        <v>3168</v>
      </c>
      <c r="X12" s="53">
        <v>200</v>
      </c>
      <c r="Y12" s="11"/>
    </row>
    <row r="13" spans="1:25" s="14" customFormat="1" ht="24" x14ac:dyDescent="0.25">
      <c r="A13" s="102">
        <v>12</v>
      </c>
      <c r="B13" s="97" t="s">
        <v>20</v>
      </c>
      <c r="C13" s="101" t="s">
        <v>158</v>
      </c>
      <c r="D13" s="99" t="s">
        <v>159</v>
      </c>
      <c r="E13" s="99" t="s">
        <v>159</v>
      </c>
      <c r="F13" s="99" t="s">
        <v>39</v>
      </c>
      <c r="G13" s="100" t="s">
        <v>74</v>
      </c>
      <c r="H13" s="100" t="s">
        <v>216</v>
      </c>
      <c r="I13" s="51">
        <v>1105</v>
      </c>
      <c r="J13" s="37">
        <f t="shared" si="0"/>
        <v>13260</v>
      </c>
      <c r="K13" s="50">
        <v>250</v>
      </c>
      <c r="L13" s="50">
        <v>1000</v>
      </c>
      <c r="M13" s="50">
        <v>0</v>
      </c>
      <c r="N13" s="37">
        <f>SUM(K13:M13)*12</f>
        <v>15000</v>
      </c>
      <c r="O13" s="50">
        <v>0</v>
      </c>
      <c r="P13" s="37">
        <f t="shared" si="2"/>
        <v>0</v>
      </c>
      <c r="Q13" s="50">
        <v>0</v>
      </c>
      <c r="R13" s="37">
        <f t="shared" si="3"/>
        <v>0</v>
      </c>
      <c r="S13" s="62">
        <v>1000</v>
      </c>
      <c r="T13" s="56">
        <f t="shared" si="4"/>
        <v>12000</v>
      </c>
      <c r="U13" s="56">
        <f t="shared" si="6"/>
        <v>3355</v>
      </c>
      <c r="V13" s="54">
        <f t="shared" si="7"/>
        <v>3105</v>
      </c>
      <c r="W13" s="54">
        <f t="shared" si="5"/>
        <v>3105</v>
      </c>
      <c r="X13" s="53">
        <v>200</v>
      </c>
      <c r="Y13" s="11"/>
    </row>
    <row r="14" spans="1:25" s="14" customFormat="1" x14ac:dyDescent="0.25">
      <c r="A14" s="102"/>
      <c r="B14" s="185" t="s">
        <v>218</v>
      </c>
      <c r="C14" s="186"/>
      <c r="D14" s="186"/>
      <c r="E14" s="186"/>
      <c r="F14" s="186"/>
      <c r="G14" s="187"/>
      <c r="H14" s="105"/>
      <c r="I14" s="106"/>
      <c r="J14" s="107"/>
      <c r="K14" s="108"/>
      <c r="L14" s="108"/>
      <c r="M14" s="108"/>
      <c r="N14" s="107"/>
      <c r="O14" s="108"/>
      <c r="P14" s="107"/>
      <c r="Q14" s="108"/>
      <c r="R14" s="107"/>
      <c r="S14" s="109">
        <v>37400</v>
      </c>
      <c r="T14" s="110">
        <f t="shared" si="4"/>
        <v>448800</v>
      </c>
      <c r="U14" s="110"/>
      <c r="V14" s="106">
        <v>75000</v>
      </c>
      <c r="W14" s="106">
        <v>294540</v>
      </c>
      <c r="X14" s="108"/>
      <c r="Y14" s="11"/>
    </row>
    <row r="15" spans="1:25" s="14" customFormat="1" x14ac:dyDescent="0.25">
      <c r="A15" s="102"/>
      <c r="B15" s="97"/>
      <c r="C15" s="101"/>
      <c r="D15" s="99"/>
      <c r="E15" s="99"/>
      <c r="F15" s="99"/>
      <c r="G15" s="100"/>
      <c r="H15" s="100"/>
      <c r="I15" s="103">
        <f>SUM(I4:I14)</f>
        <v>19241</v>
      </c>
      <c r="J15" s="103">
        <f t="shared" ref="J15:T15" si="8">SUM(J4:J14)</f>
        <v>230892</v>
      </c>
      <c r="K15" s="103">
        <f t="shared" si="8"/>
        <v>2500</v>
      </c>
      <c r="L15" s="103">
        <f t="shared" si="8"/>
        <v>13000</v>
      </c>
      <c r="M15" s="103">
        <f t="shared" si="8"/>
        <v>0</v>
      </c>
      <c r="N15" s="103">
        <f t="shared" si="8"/>
        <v>186000</v>
      </c>
      <c r="O15" s="103">
        <f t="shared" si="8"/>
        <v>0</v>
      </c>
      <c r="P15" s="103">
        <f t="shared" si="8"/>
        <v>0</v>
      </c>
      <c r="Q15" s="103">
        <f t="shared" si="8"/>
        <v>0</v>
      </c>
      <c r="R15" s="103">
        <f t="shared" si="8"/>
        <v>0</v>
      </c>
      <c r="S15" s="103">
        <f t="shared" si="8"/>
        <v>50400</v>
      </c>
      <c r="T15" s="103">
        <f t="shared" si="8"/>
        <v>604800</v>
      </c>
      <c r="U15" s="103">
        <f>SUM(U4:U14)</f>
        <v>47741</v>
      </c>
      <c r="V15" s="103">
        <f>SUM(V4:V14)</f>
        <v>120241</v>
      </c>
      <c r="W15" s="103">
        <f>SUM(W4:W14)</f>
        <v>339781</v>
      </c>
      <c r="X15" s="103">
        <f>SUM(X4:X14)</f>
        <v>2000</v>
      </c>
      <c r="Y15" s="11"/>
    </row>
    <row r="16" spans="1:25" s="14" customFormat="1" ht="24.75" x14ac:dyDescent="0.25">
      <c r="A16" s="15">
        <v>2</v>
      </c>
      <c r="B16" s="97" t="s">
        <v>20</v>
      </c>
      <c r="C16" s="101" t="s">
        <v>14</v>
      </c>
      <c r="D16" s="99" t="s">
        <v>176</v>
      </c>
      <c r="E16" s="99" t="s">
        <v>189</v>
      </c>
      <c r="F16" s="99" t="s">
        <v>154</v>
      </c>
      <c r="G16" s="100" t="s">
        <v>74</v>
      </c>
      <c r="H16" s="100" t="s">
        <v>217</v>
      </c>
      <c r="I16" s="51">
        <v>6297</v>
      </c>
      <c r="J16" s="37">
        <f>I16*12</f>
        <v>75564</v>
      </c>
      <c r="K16" s="50">
        <v>250</v>
      </c>
      <c r="L16" s="50">
        <v>0</v>
      </c>
      <c r="M16" s="50">
        <v>0</v>
      </c>
      <c r="N16" s="37">
        <f>SUM(K16:M16)*12</f>
        <v>3000</v>
      </c>
      <c r="O16" s="50">
        <v>375</v>
      </c>
      <c r="P16" s="37">
        <f>O16*12</f>
        <v>4500</v>
      </c>
      <c r="Q16" s="50">
        <v>0</v>
      </c>
      <c r="R16" s="37">
        <f>Q16*12</f>
        <v>0</v>
      </c>
      <c r="S16" s="62">
        <v>1800</v>
      </c>
      <c r="T16" s="56">
        <f>S16*12</f>
        <v>21600</v>
      </c>
      <c r="U16" s="56">
        <f>I16+K16+L16+M16+O16+Q16+S16</f>
        <v>8722</v>
      </c>
      <c r="V16" s="54">
        <f>U16-250</f>
        <v>8472</v>
      </c>
      <c r="W16" s="54">
        <f>U16-250</f>
        <v>8472</v>
      </c>
      <c r="X16" s="53">
        <v>200</v>
      </c>
      <c r="Y16" s="11"/>
    </row>
    <row r="17" spans="1:25" s="14" customFormat="1" ht="24" x14ac:dyDescent="0.25">
      <c r="A17" s="15">
        <v>4</v>
      </c>
      <c r="B17" s="97" t="s">
        <v>20</v>
      </c>
      <c r="C17" s="101" t="s">
        <v>26</v>
      </c>
      <c r="D17" s="99" t="s">
        <v>160</v>
      </c>
      <c r="E17" s="99"/>
      <c r="F17" s="99" t="s">
        <v>161</v>
      </c>
      <c r="G17" s="100" t="s">
        <v>74</v>
      </c>
      <c r="H17" s="100" t="s">
        <v>217</v>
      </c>
      <c r="I17" s="51">
        <v>2441</v>
      </c>
      <c r="J17" s="37">
        <f>I17*12</f>
        <v>29292</v>
      </c>
      <c r="K17" s="50">
        <v>250</v>
      </c>
      <c r="L17" s="50">
        <v>1500</v>
      </c>
      <c r="M17" s="50">
        <v>0</v>
      </c>
      <c r="N17" s="37">
        <f>SUM(K17:M17)*12</f>
        <v>21000</v>
      </c>
      <c r="O17" s="50">
        <v>0</v>
      </c>
      <c r="P17" s="37">
        <f>O17*12</f>
        <v>0</v>
      </c>
      <c r="Q17" s="50">
        <v>0</v>
      </c>
      <c r="R17" s="37">
        <f>Q17*12</f>
        <v>0</v>
      </c>
      <c r="S17" s="62">
        <v>1500</v>
      </c>
      <c r="T17" s="56">
        <f>S17*12</f>
        <v>18000</v>
      </c>
      <c r="U17" s="56">
        <f>I17+K17+L17+M17+O17+Q17+S17</f>
        <v>5691</v>
      </c>
      <c r="V17" s="54">
        <f>U17-250</f>
        <v>5441</v>
      </c>
      <c r="W17" s="54">
        <f>U17-250</f>
        <v>5441</v>
      </c>
      <c r="X17" s="53">
        <v>200</v>
      </c>
      <c r="Y17" s="11"/>
    </row>
    <row r="18" spans="1:25" s="14" customFormat="1" x14ac:dyDescent="0.25">
      <c r="A18" s="15"/>
      <c r="B18" s="185" t="s">
        <v>220</v>
      </c>
      <c r="C18" s="186"/>
      <c r="D18" s="186"/>
      <c r="E18" s="186"/>
      <c r="F18" s="186"/>
      <c r="G18" s="187"/>
      <c r="H18" s="105"/>
      <c r="I18" s="106"/>
      <c r="J18" s="107"/>
      <c r="K18" s="108"/>
      <c r="L18" s="108"/>
      <c r="M18" s="108"/>
      <c r="N18" s="107"/>
      <c r="O18" s="108"/>
      <c r="P18" s="107"/>
      <c r="Q18" s="108"/>
      <c r="R18" s="107"/>
      <c r="S18" s="109">
        <v>1800</v>
      </c>
      <c r="T18" s="110">
        <f>S18*12</f>
        <v>21600</v>
      </c>
      <c r="U18" s="110"/>
      <c r="V18" s="106"/>
      <c r="W18" s="106"/>
      <c r="X18" s="108"/>
      <c r="Y18" s="11"/>
    </row>
    <row r="19" spans="1:25" s="14" customFormat="1" x14ac:dyDescent="0.25">
      <c r="A19" s="15"/>
      <c r="B19" s="97"/>
      <c r="C19" s="101"/>
      <c r="D19" s="99"/>
      <c r="E19" s="99"/>
      <c r="F19" s="99"/>
      <c r="G19" s="100"/>
      <c r="H19" s="100"/>
      <c r="I19" s="103">
        <f>SUM(I16:I18)</f>
        <v>8738</v>
      </c>
      <c r="J19" s="104">
        <f>SUM(J16:J18)</f>
        <v>104856</v>
      </c>
      <c r="K19" s="104">
        <f t="shared" ref="K19:X19" si="9">SUM(K16:K18)</f>
        <v>500</v>
      </c>
      <c r="L19" s="104">
        <f t="shared" si="9"/>
        <v>1500</v>
      </c>
      <c r="M19" s="104">
        <f t="shared" si="9"/>
        <v>0</v>
      </c>
      <c r="N19" s="104">
        <f>SUM(N16:N18)</f>
        <v>24000</v>
      </c>
      <c r="O19" s="104">
        <f t="shared" si="9"/>
        <v>375</v>
      </c>
      <c r="P19" s="104">
        <f t="shared" si="9"/>
        <v>4500</v>
      </c>
      <c r="Q19" s="104">
        <f t="shared" si="9"/>
        <v>0</v>
      </c>
      <c r="R19" s="104">
        <f t="shared" si="9"/>
        <v>0</v>
      </c>
      <c r="S19" s="104">
        <f t="shared" si="9"/>
        <v>5100</v>
      </c>
      <c r="T19" s="104">
        <f>SUM(T16:T18)</f>
        <v>61200</v>
      </c>
      <c r="U19" s="104">
        <f t="shared" si="9"/>
        <v>14413</v>
      </c>
      <c r="V19" s="104">
        <f>SUM(V16:V18)</f>
        <v>13913</v>
      </c>
      <c r="W19" s="104">
        <f t="shared" si="9"/>
        <v>13913</v>
      </c>
      <c r="X19" s="104">
        <f t="shared" si="9"/>
        <v>400</v>
      </c>
      <c r="Y19" s="11"/>
    </row>
    <row r="20" spans="1:25" s="14" customFormat="1" ht="24.75" x14ac:dyDescent="0.25">
      <c r="A20" s="15">
        <v>13</v>
      </c>
      <c r="B20" s="97" t="s">
        <v>20</v>
      </c>
      <c r="C20" s="101" t="s">
        <v>14</v>
      </c>
      <c r="D20" s="99" t="s">
        <v>176</v>
      </c>
      <c r="E20" s="99" t="s">
        <v>116</v>
      </c>
      <c r="F20" s="99" t="s">
        <v>163</v>
      </c>
      <c r="G20" s="100" t="s">
        <v>74</v>
      </c>
      <c r="H20" s="100" t="s">
        <v>217</v>
      </c>
      <c r="I20" s="51">
        <v>6297</v>
      </c>
      <c r="J20" s="37">
        <f t="shared" si="0"/>
        <v>75564</v>
      </c>
      <c r="K20" s="50">
        <v>250</v>
      </c>
      <c r="L20" s="50">
        <v>0</v>
      </c>
      <c r="M20" s="50">
        <v>0</v>
      </c>
      <c r="N20" s="37">
        <f t="shared" si="1"/>
        <v>3000</v>
      </c>
      <c r="O20" s="50">
        <v>375</v>
      </c>
      <c r="P20" s="37">
        <f t="shared" si="2"/>
        <v>4500</v>
      </c>
      <c r="Q20" s="50">
        <v>0</v>
      </c>
      <c r="R20" s="37">
        <f t="shared" si="3"/>
        <v>0</v>
      </c>
      <c r="S20" s="62">
        <v>1800</v>
      </c>
      <c r="T20" s="56">
        <f t="shared" si="4"/>
        <v>21600</v>
      </c>
      <c r="U20" s="56">
        <f t="shared" si="6"/>
        <v>8722</v>
      </c>
      <c r="V20" s="54">
        <f t="shared" si="7"/>
        <v>8472</v>
      </c>
      <c r="W20" s="54">
        <f>U20-250</f>
        <v>8472</v>
      </c>
      <c r="X20" s="53">
        <v>200</v>
      </c>
      <c r="Y20" s="11"/>
    </row>
    <row r="21" spans="1:25" s="14" customFormat="1" ht="24.75" x14ac:dyDescent="0.25">
      <c r="A21" s="15">
        <v>14</v>
      </c>
      <c r="B21" s="97" t="s">
        <v>20</v>
      </c>
      <c r="C21" s="101" t="s">
        <v>14</v>
      </c>
      <c r="D21" s="99" t="s">
        <v>176</v>
      </c>
      <c r="E21" s="99" t="s">
        <v>91</v>
      </c>
      <c r="F21" s="99" t="s">
        <v>163</v>
      </c>
      <c r="G21" s="100" t="s">
        <v>74</v>
      </c>
      <c r="H21" s="100" t="s">
        <v>217</v>
      </c>
      <c r="I21" s="51">
        <v>6297</v>
      </c>
      <c r="J21" s="37">
        <f t="shared" si="0"/>
        <v>75564</v>
      </c>
      <c r="K21" s="50">
        <v>250</v>
      </c>
      <c r="L21" s="50">
        <v>0</v>
      </c>
      <c r="M21" s="50">
        <v>0</v>
      </c>
      <c r="N21" s="37">
        <f t="shared" si="1"/>
        <v>3000</v>
      </c>
      <c r="O21" s="50">
        <v>375</v>
      </c>
      <c r="P21" s="37">
        <f t="shared" si="2"/>
        <v>4500</v>
      </c>
      <c r="Q21" s="50">
        <v>0</v>
      </c>
      <c r="R21" s="37">
        <f t="shared" si="3"/>
        <v>0</v>
      </c>
      <c r="S21" s="62">
        <v>1800</v>
      </c>
      <c r="T21" s="56">
        <f t="shared" si="4"/>
        <v>21600</v>
      </c>
      <c r="U21" s="56">
        <f t="shared" si="6"/>
        <v>8722</v>
      </c>
      <c r="V21" s="54">
        <f t="shared" si="7"/>
        <v>8472</v>
      </c>
      <c r="W21" s="54">
        <f>U21-250</f>
        <v>8472</v>
      </c>
      <c r="X21" s="53">
        <v>200</v>
      </c>
      <c r="Y21" s="11"/>
    </row>
    <row r="22" spans="1:25" s="14" customFormat="1" ht="15" customHeight="1" x14ac:dyDescent="0.25">
      <c r="A22" s="15"/>
      <c r="B22" s="185" t="s">
        <v>221</v>
      </c>
      <c r="C22" s="186"/>
      <c r="D22" s="186"/>
      <c r="E22" s="186"/>
      <c r="F22" s="186"/>
      <c r="G22" s="187"/>
      <c r="H22" s="105"/>
      <c r="I22" s="106"/>
      <c r="J22" s="107"/>
      <c r="K22" s="108"/>
      <c r="L22" s="108"/>
      <c r="M22" s="108"/>
      <c r="N22" s="107"/>
      <c r="O22" s="108"/>
      <c r="P22" s="107"/>
      <c r="Q22" s="108"/>
      <c r="R22" s="107"/>
      <c r="S22" s="109">
        <v>3000</v>
      </c>
      <c r="T22" s="110">
        <f t="shared" si="4"/>
        <v>36000</v>
      </c>
      <c r="U22" s="110"/>
      <c r="V22" s="106"/>
      <c r="W22" s="106"/>
      <c r="X22" s="108"/>
      <c r="Y22" s="11"/>
    </row>
    <row r="23" spans="1:25" s="14" customFormat="1" x14ac:dyDescent="0.25">
      <c r="A23" s="15"/>
      <c r="B23" s="97"/>
      <c r="C23" s="101"/>
      <c r="D23" s="99"/>
      <c r="E23" s="99"/>
      <c r="F23" s="99"/>
      <c r="G23" s="100"/>
      <c r="H23" s="100"/>
      <c r="I23" s="103">
        <f>SUM(I20:I22)</f>
        <v>12594</v>
      </c>
      <c r="J23" s="104">
        <f>SUM(J20:J22)</f>
        <v>151128</v>
      </c>
      <c r="K23" s="104">
        <f t="shared" ref="K23:X23" si="10">SUM(K20:K22)</f>
        <v>500</v>
      </c>
      <c r="L23" s="104">
        <f t="shared" si="10"/>
        <v>0</v>
      </c>
      <c r="M23" s="104">
        <f t="shared" si="10"/>
        <v>0</v>
      </c>
      <c r="N23" s="104">
        <f>SUM(N20:N22)</f>
        <v>6000</v>
      </c>
      <c r="O23" s="104">
        <f t="shared" si="10"/>
        <v>750</v>
      </c>
      <c r="P23" s="104">
        <f>SUM(P20:P22)</f>
        <v>9000</v>
      </c>
      <c r="Q23" s="104">
        <f t="shared" si="10"/>
        <v>0</v>
      </c>
      <c r="R23" s="104">
        <f t="shared" si="10"/>
        <v>0</v>
      </c>
      <c r="S23" s="104">
        <f t="shared" si="10"/>
        <v>6600</v>
      </c>
      <c r="T23" s="104">
        <f t="shared" si="10"/>
        <v>79200</v>
      </c>
      <c r="U23" s="104">
        <f t="shared" si="10"/>
        <v>17444</v>
      </c>
      <c r="V23" s="104">
        <f t="shared" si="10"/>
        <v>16944</v>
      </c>
      <c r="W23" s="104">
        <f t="shared" si="10"/>
        <v>16944</v>
      </c>
      <c r="X23" s="104">
        <f t="shared" si="10"/>
        <v>400</v>
      </c>
      <c r="Y23" s="11"/>
    </row>
    <row r="24" spans="1:25" s="14" customFormat="1" ht="24.75" x14ac:dyDescent="0.25">
      <c r="A24" s="102">
        <v>15</v>
      </c>
      <c r="B24" s="97" t="s">
        <v>20</v>
      </c>
      <c r="C24" s="101" t="s">
        <v>14</v>
      </c>
      <c r="D24" s="99" t="s">
        <v>176</v>
      </c>
      <c r="E24" s="99" t="s">
        <v>80</v>
      </c>
      <c r="F24" s="99" t="s">
        <v>170</v>
      </c>
      <c r="G24" s="100" t="s">
        <v>74</v>
      </c>
      <c r="H24" s="100" t="s">
        <v>217</v>
      </c>
      <c r="I24" s="51">
        <v>6297</v>
      </c>
      <c r="J24" s="37">
        <f t="shared" si="0"/>
        <v>75564</v>
      </c>
      <c r="K24" s="50">
        <v>250</v>
      </c>
      <c r="L24" s="50">
        <v>0</v>
      </c>
      <c r="M24" s="50">
        <v>0</v>
      </c>
      <c r="N24" s="37">
        <f t="shared" si="1"/>
        <v>3000</v>
      </c>
      <c r="O24" s="50">
        <v>375</v>
      </c>
      <c r="P24" s="37">
        <f t="shared" si="2"/>
        <v>4500</v>
      </c>
      <c r="Q24" s="50">
        <v>0</v>
      </c>
      <c r="R24" s="37">
        <f t="shared" si="3"/>
        <v>0</v>
      </c>
      <c r="S24" s="62">
        <v>1800</v>
      </c>
      <c r="T24" s="56">
        <f t="shared" si="4"/>
        <v>21600</v>
      </c>
      <c r="U24" s="56">
        <f t="shared" si="6"/>
        <v>8722</v>
      </c>
      <c r="V24" s="54">
        <f t="shared" si="7"/>
        <v>8472</v>
      </c>
      <c r="W24" s="54">
        <f>U24-250</f>
        <v>8472</v>
      </c>
      <c r="X24" s="53">
        <v>200</v>
      </c>
      <c r="Y24" s="11"/>
    </row>
    <row r="25" spans="1:25" s="14" customFormat="1" x14ac:dyDescent="0.25">
      <c r="A25" s="102"/>
      <c r="B25" s="97"/>
      <c r="C25" s="101"/>
      <c r="D25" s="99"/>
      <c r="E25" s="99"/>
      <c r="F25" s="99"/>
      <c r="G25" s="100"/>
      <c r="H25" s="100"/>
      <c r="I25" s="103">
        <f>SUM(I24)</f>
        <v>6297</v>
      </c>
      <c r="J25" s="104">
        <f>SUM(J24)</f>
        <v>75564</v>
      </c>
      <c r="K25" s="104">
        <f t="shared" ref="K25:X25" si="11">SUM(K24)</f>
        <v>250</v>
      </c>
      <c r="L25" s="104">
        <f t="shared" si="11"/>
        <v>0</v>
      </c>
      <c r="M25" s="104">
        <f t="shared" si="11"/>
        <v>0</v>
      </c>
      <c r="N25" s="104">
        <f t="shared" si="11"/>
        <v>3000</v>
      </c>
      <c r="O25" s="104">
        <f t="shared" si="11"/>
        <v>375</v>
      </c>
      <c r="P25" s="104">
        <f t="shared" si="11"/>
        <v>4500</v>
      </c>
      <c r="Q25" s="104">
        <f t="shared" si="11"/>
        <v>0</v>
      </c>
      <c r="R25" s="104">
        <f t="shared" si="11"/>
        <v>0</v>
      </c>
      <c r="S25" s="104">
        <f t="shared" si="11"/>
        <v>1800</v>
      </c>
      <c r="T25" s="104">
        <f t="shared" si="11"/>
        <v>21600</v>
      </c>
      <c r="U25" s="104">
        <f t="shared" si="11"/>
        <v>8722</v>
      </c>
      <c r="V25" s="104">
        <f t="shared" si="11"/>
        <v>8472</v>
      </c>
      <c r="W25" s="104">
        <f t="shared" si="11"/>
        <v>8472</v>
      </c>
      <c r="X25" s="104">
        <f t="shared" si="11"/>
        <v>200</v>
      </c>
      <c r="Y25" s="11"/>
    </row>
    <row r="26" spans="1:25" s="14" customFormat="1" ht="24.75" x14ac:dyDescent="0.25">
      <c r="A26" s="15">
        <v>16</v>
      </c>
      <c r="B26" s="97" t="s">
        <v>20</v>
      </c>
      <c r="C26" s="101" t="s">
        <v>14</v>
      </c>
      <c r="D26" s="99" t="s">
        <v>176</v>
      </c>
      <c r="E26" s="99" t="s">
        <v>164</v>
      </c>
      <c r="F26" s="99" t="s">
        <v>168</v>
      </c>
      <c r="G26" s="100" t="s">
        <v>74</v>
      </c>
      <c r="H26" s="100" t="s">
        <v>217</v>
      </c>
      <c r="I26" s="51">
        <v>6297</v>
      </c>
      <c r="J26" s="37">
        <f t="shared" si="0"/>
        <v>75564</v>
      </c>
      <c r="K26" s="50">
        <v>250</v>
      </c>
      <c r="L26" s="50">
        <v>0</v>
      </c>
      <c r="M26" s="50">
        <v>0</v>
      </c>
      <c r="N26" s="37">
        <f t="shared" si="1"/>
        <v>3000</v>
      </c>
      <c r="O26" s="50">
        <v>375</v>
      </c>
      <c r="P26" s="37">
        <f t="shared" si="2"/>
        <v>4500</v>
      </c>
      <c r="Q26" s="50">
        <v>0</v>
      </c>
      <c r="R26" s="37">
        <f t="shared" si="3"/>
        <v>0</v>
      </c>
      <c r="S26" s="62">
        <v>1800</v>
      </c>
      <c r="T26" s="56">
        <f t="shared" si="4"/>
        <v>21600</v>
      </c>
      <c r="U26" s="56">
        <f t="shared" si="6"/>
        <v>8722</v>
      </c>
      <c r="V26" s="54">
        <f t="shared" si="7"/>
        <v>8472</v>
      </c>
      <c r="W26" s="54">
        <f>U26-250</f>
        <v>8472</v>
      </c>
      <c r="X26" s="53">
        <v>200</v>
      </c>
      <c r="Y26" s="11"/>
    </row>
    <row r="27" spans="1:25" s="14" customFormat="1" x14ac:dyDescent="0.25">
      <c r="A27" s="15"/>
      <c r="B27" s="185" t="s">
        <v>222</v>
      </c>
      <c r="C27" s="186"/>
      <c r="D27" s="186"/>
      <c r="E27" s="186"/>
      <c r="F27" s="186"/>
      <c r="G27" s="187"/>
      <c r="H27" s="105"/>
      <c r="I27" s="106"/>
      <c r="J27" s="107"/>
      <c r="K27" s="108"/>
      <c r="L27" s="108"/>
      <c r="M27" s="108"/>
      <c r="N27" s="107"/>
      <c r="O27" s="108"/>
      <c r="P27" s="107"/>
      <c r="Q27" s="108"/>
      <c r="R27" s="107"/>
      <c r="S27" s="109">
        <v>1800</v>
      </c>
      <c r="T27" s="110">
        <v>21600</v>
      </c>
      <c r="U27" s="110"/>
      <c r="V27" s="106"/>
      <c r="W27" s="106"/>
      <c r="X27" s="108"/>
      <c r="Y27" s="11"/>
    </row>
    <row r="28" spans="1:25" s="14" customFormat="1" x14ac:dyDescent="0.25">
      <c r="A28" s="15"/>
      <c r="B28" s="97"/>
      <c r="C28" s="101"/>
      <c r="D28" s="99"/>
      <c r="E28" s="99"/>
      <c r="F28" s="99"/>
      <c r="G28" s="100"/>
      <c r="H28" s="100"/>
      <c r="I28" s="103">
        <f>SUM(I26:I27)</f>
        <v>6297</v>
      </c>
      <c r="J28" s="103">
        <f t="shared" ref="J28:X28" si="12">SUM(J26:J27)</f>
        <v>75564</v>
      </c>
      <c r="K28" s="103">
        <f t="shared" si="12"/>
        <v>250</v>
      </c>
      <c r="L28" s="103">
        <f t="shared" si="12"/>
        <v>0</v>
      </c>
      <c r="M28" s="103">
        <f t="shared" si="12"/>
        <v>0</v>
      </c>
      <c r="N28" s="103">
        <f t="shared" si="12"/>
        <v>3000</v>
      </c>
      <c r="O28" s="103">
        <f t="shared" si="12"/>
        <v>375</v>
      </c>
      <c r="P28" s="103">
        <f t="shared" si="12"/>
        <v>4500</v>
      </c>
      <c r="Q28" s="103">
        <f t="shared" si="12"/>
        <v>0</v>
      </c>
      <c r="R28" s="103">
        <f t="shared" si="12"/>
        <v>0</v>
      </c>
      <c r="S28" s="103">
        <f t="shared" si="12"/>
        <v>3600</v>
      </c>
      <c r="T28" s="103">
        <f t="shared" si="12"/>
        <v>43200</v>
      </c>
      <c r="U28" s="103">
        <f t="shared" si="12"/>
        <v>8722</v>
      </c>
      <c r="V28" s="103">
        <f t="shared" si="12"/>
        <v>8472</v>
      </c>
      <c r="W28" s="103">
        <f t="shared" si="12"/>
        <v>8472</v>
      </c>
      <c r="X28" s="103">
        <f t="shared" si="12"/>
        <v>200</v>
      </c>
      <c r="Y28" s="11"/>
    </row>
    <row r="29" spans="1:25" s="14" customFormat="1" ht="24.75" x14ac:dyDescent="0.25">
      <c r="A29" s="15">
        <v>17</v>
      </c>
      <c r="B29" s="97" t="s">
        <v>20</v>
      </c>
      <c r="C29" s="101" t="s">
        <v>14</v>
      </c>
      <c r="D29" s="99" t="s">
        <v>176</v>
      </c>
      <c r="E29" s="99" t="s">
        <v>164</v>
      </c>
      <c r="F29" s="99" t="s">
        <v>167</v>
      </c>
      <c r="G29" s="100" t="s">
        <v>74</v>
      </c>
      <c r="H29" s="100" t="s">
        <v>217</v>
      </c>
      <c r="I29" s="51">
        <v>6297</v>
      </c>
      <c r="J29" s="37">
        <f t="shared" si="0"/>
        <v>75564</v>
      </c>
      <c r="K29" s="50">
        <v>250</v>
      </c>
      <c r="L29" s="50">
        <v>0</v>
      </c>
      <c r="M29" s="50">
        <v>0</v>
      </c>
      <c r="N29" s="37">
        <f t="shared" si="1"/>
        <v>3000</v>
      </c>
      <c r="O29" s="50">
        <v>375</v>
      </c>
      <c r="P29" s="37">
        <f t="shared" si="2"/>
        <v>4500</v>
      </c>
      <c r="Q29" s="50">
        <v>0</v>
      </c>
      <c r="R29" s="37">
        <f t="shared" si="3"/>
        <v>0</v>
      </c>
      <c r="S29" s="62">
        <v>1800</v>
      </c>
      <c r="T29" s="56">
        <f t="shared" si="4"/>
        <v>21600</v>
      </c>
      <c r="U29" s="56">
        <f t="shared" si="6"/>
        <v>8722</v>
      </c>
      <c r="V29" s="54">
        <f t="shared" si="7"/>
        <v>8472</v>
      </c>
      <c r="W29" s="54">
        <f>U29-250</f>
        <v>8472</v>
      </c>
      <c r="X29" s="53">
        <v>200</v>
      </c>
      <c r="Y29" s="11"/>
    </row>
    <row r="30" spans="1:25" s="14" customFormat="1" x14ac:dyDescent="0.25">
      <c r="A30" s="15"/>
      <c r="B30" s="97"/>
      <c r="C30" s="101"/>
      <c r="D30" s="99"/>
      <c r="E30" s="99"/>
      <c r="F30" s="99"/>
      <c r="G30" s="100"/>
      <c r="H30" s="100"/>
      <c r="I30" s="103">
        <f>SUM(I29)</f>
        <v>6297</v>
      </c>
      <c r="J30" s="103">
        <f t="shared" ref="J30:X30" si="13">SUM(J29)</f>
        <v>75564</v>
      </c>
      <c r="K30" s="103">
        <f t="shared" si="13"/>
        <v>250</v>
      </c>
      <c r="L30" s="103">
        <f t="shared" si="13"/>
        <v>0</v>
      </c>
      <c r="M30" s="103">
        <f t="shared" si="13"/>
        <v>0</v>
      </c>
      <c r="N30" s="103">
        <f t="shared" si="13"/>
        <v>3000</v>
      </c>
      <c r="O30" s="103">
        <f t="shared" si="13"/>
        <v>375</v>
      </c>
      <c r="P30" s="103">
        <f t="shared" si="13"/>
        <v>4500</v>
      </c>
      <c r="Q30" s="103">
        <f t="shared" si="13"/>
        <v>0</v>
      </c>
      <c r="R30" s="103">
        <f t="shared" si="13"/>
        <v>0</v>
      </c>
      <c r="S30" s="103">
        <f t="shared" si="13"/>
        <v>1800</v>
      </c>
      <c r="T30" s="103">
        <f t="shared" si="13"/>
        <v>21600</v>
      </c>
      <c r="U30" s="103">
        <f t="shared" si="13"/>
        <v>8722</v>
      </c>
      <c r="V30" s="103">
        <f t="shared" si="13"/>
        <v>8472</v>
      </c>
      <c r="W30" s="103">
        <f t="shared" si="13"/>
        <v>8472</v>
      </c>
      <c r="X30" s="103">
        <f t="shared" si="13"/>
        <v>200</v>
      </c>
      <c r="Y30" s="11"/>
    </row>
    <row r="31" spans="1:25" s="14" customFormat="1" ht="24.75" x14ac:dyDescent="0.25">
      <c r="A31" s="102">
        <v>18</v>
      </c>
      <c r="B31" s="97" t="s">
        <v>20</v>
      </c>
      <c r="C31" s="101" t="s">
        <v>14</v>
      </c>
      <c r="D31" s="99" t="s">
        <v>176</v>
      </c>
      <c r="E31" s="99" t="s">
        <v>164</v>
      </c>
      <c r="F31" s="99" t="s">
        <v>165</v>
      </c>
      <c r="G31" s="100" t="s">
        <v>74</v>
      </c>
      <c r="H31" s="100" t="s">
        <v>217</v>
      </c>
      <c r="I31" s="51">
        <v>6297</v>
      </c>
      <c r="J31" s="37">
        <f t="shared" ref="J31:J46" si="14">I31*12</f>
        <v>75564</v>
      </c>
      <c r="K31" s="50">
        <v>250</v>
      </c>
      <c r="L31" s="50">
        <v>0</v>
      </c>
      <c r="M31" s="50">
        <v>0</v>
      </c>
      <c r="N31" s="37">
        <f t="shared" ref="N31:N46" si="15">SUM(K31:M31)*12</f>
        <v>3000</v>
      </c>
      <c r="O31" s="50">
        <v>375</v>
      </c>
      <c r="P31" s="37">
        <f t="shared" ref="P31:P46" si="16">O31*12</f>
        <v>4500</v>
      </c>
      <c r="Q31" s="50">
        <v>0</v>
      </c>
      <c r="R31" s="37">
        <f t="shared" ref="R31:R46" si="17">Q31*12</f>
        <v>0</v>
      </c>
      <c r="S31" s="62">
        <v>1800</v>
      </c>
      <c r="T31" s="56">
        <f t="shared" ref="T31:T47" si="18">S31*12</f>
        <v>21600</v>
      </c>
      <c r="U31" s="56">
        <f t="shared" ref="U31:U46" si="19">I31+K31+L31+M31+O31+Q31+S31</f>
        <v>8722</v>
      </c>
      <c r="V31" s="54">
        <f t="shared" ref="V31:V46" si="20">U31-250</f>
        <v>8472</v>
      </c>
      <c r="W31" s="54">
        <f>U31-250</f>
        <v>8472</v>
      </c>
      <c r="X31" s="53">
        <v>200</v>
      </c>
      <c r="Y31" s="11"/>
    </row>
    <row r="32" spans="1:25" s="14" customFormat="1" x14ac:dyDescent="0.25">
      <c r="A32" s="102"/>
      <c r="B32" s="97"/>
      <c r="C32" s="101"/>
      <c r="D32" s="99"/>
      <c r="E32" s="99"/>
      <c r="F32" s="99"/>
      <c r="G32" s="100"/>
      <c r="H32" s="100"/>
      <c r="I32" s="103">
        <f>SUM(I31)</f>
        <v>6297</v>
      </c>
      <c r="J32" s="103">
        <f t="shared" ref="J32:X32" si="21">SUM(J31)</f>
        <v>75564</v>
      </c>
      <c r="K32" s="103">
        <f t="shared" si="21"/>
        <v>250</v>
      </c>
      <c r="L32" s="103">
        <f t="shared" si="21"/>
        <v>0</v>
      </c>
      <c r="M32" s="103">
        <f t="shared" si="21"/>
        <v>0</v>
      </c>
      <c r="N32" s="103">
        <f t="shared" si="21"/>
        <v>3000</v>
      </c>
      <c r="O32" s="103">
        <f t="shared" si="21"/>
        <v>375</v>
      </c>
      <c r="P32" s="103">
        <f t="shared" si="21"/>
        <v>4500</v>
      </c>
      <c r="Q32" s="103">
        <f t="shared" si="21"/>
        <v>0</v>
      </c>
      <c r="R32" s="103">
        <f t="shared" si="21"/>
        <v>0</v>
      </c>
      <c r="S32" s="103">
        <f t="shared" si="21"/>
        <v>1800</v>
      </c>
      <c r="T32" s="103">
        <f t="shared" si="21"/>
        <v>21600</v>
      </c>
      <c r="U32" s="103">
        <f t="shared" si="21"/>
        <v>8722</v>
      </c>
      <c r="V32" s="103">
        <f t="shared" si="21"/>
        <v>8472</v>
      </c>
      <c r="W32" s="103">
        <f t="shared" si="21"/>
        <v>8472</v>
      </c>
      <c r="X32" s="103">
        <f t="shared" si="21"/>
        <v>200</v>
      </c>
      <c r="Y32" s="11"/>
    </row>
    <row r="33" spans="1:25" s="14" customFormat="1" ht="24.75" x14ac:dyDescent="0.25">
      <c r="A33" s="15">
        <v>19</v>
      </c>
      <c r="B33" s="97" t="s">
        <v>20</v>
      </c>
      <c r="C33" s="101" t="s">
        <v>14</v>
      </c>
      <c r="D33" s="99" t="s">
        <v>176</v>
      </c>
      <c r="E33" s="99" t="s">
        <v>116</v>
      </c>
      <c r="F33" s="99" t="s">
        <v>166</v>
      </c>
      <c r="G33" s="100" t="s">
        <v>74</v>
      </c>
      <c r="H33" s="100" t="s">
        <v>217</v>
      </c>
      <c r="I33" s="51">
        <v>6297</v>
      </c>
      <c r="J33" s="37">
        <f t="shared" si="14"/>
        <v>75564</v>
      </c>
      <c r="K33" s="50">
        <v>250</v>
      </c>
      <c r="L33" s="50">
        <v>0</v>
      </c>
      <c r="M33" s="50">
        <v>0</v>
      </c>
      <c r="N33" s="37">
        <f t="shared" si="15"/>
        <v>3000</v>
      </c>
      <c r="O33" s="50">
        <v>375</v>
      </c>
      <c r="P33" s="37">
        <f t="shared" si="16"/>
        <v>4500</v>
      </c>
      <c r="Q33" s="50">
        <v>0</v>
      </c>
      <c r="R33" s="37">
        <f t="shared" si="17"/>
        <v>0</v>
      </c>
      <c r="S33" s="62">
        <v>1800</v>
      </c>
      <c r="T33" s="56">
        <f t="shared" si="18"/>
        <v>21600</v>
      </c>
      <c r="U33" s="56">
        <f t="shared" si="19"/>
        <v>8722</v>
      </c>
      <c r="V33" s="54">
        <f t="shared" si="20"/>
        <v>8472</v>
      </c>
      <c r="W33" s="54">
        <f>U33-250</f>
        <v>8472</v>
      </c>
      <c r="X33" s="53">
        <v>200</v>
      </c>
      <c r="Y33" s="11"/>
    </row>
    <row r="34" spans="1:25" s="14" customFormat="1" ht="24.75" x14ac:dyDescent="0.25">
      <c r="A34" s="15">
        <v>20</v>
      </c>
      <c r="B34" s="97" t="s">
        <v>20</v>
      </c>
      <c r="C34" s="101" t="s">
        <v>14</v>
      </c>
      <c r="D34" s="99" t="s">
        <v>176</v>
      </c>
      <c r="E34" s="99" t="s">
        <v>91</v>
      </c>
      <c r="F34" s="99" t="s">
        <v>166</v>
      </c>
      <c r="G34" s="100" t="s">
        <v>74</v>
      </c>
      <c r="H34" s="100" t="s">
        <v>217</v>
      </c>
      <c r="I34" s="51">
        <v>6297</v>
      </c>
      <c r="J34" s="37">
        <f t="shared" si="14"/>
        <v>75564</v>
      </c>
      <c r="K34" s="50">
        <v>250</v>
      </c>
      <c r="L34" s="50">
        <v>0</v>
      </c>
      <c r="M34" s="50">
        <v>0</v>
      </c>
      <c r="N34" s="37">
        <f t="shared" si="15"/>
        <v>3000</v>
      </c>
      <c r="O34" s="50">
        <v>375</v>
      </c>
      <c r="P34" s="37">
        <f t="shared" si="16"/>
        <v>4500</v>
      </c>
      <c r="Q34" s="50">
        <v>0</v>
      </c>
      <c r="R34" s="37">
        <f t="shared" si="17"/>
        <v>0</v>
      </c>
      <c r="S34" s="62">
        <v>1800</v>
      </c>
      <c r="T34" s="56">
        <f t="shared" si="18"/>
        <v>21600</v>
      </c>
      <c r="U34" s="56">
        <f t="shared" si="19"/>
        <v>8722</v>
      </c>
      <c r="V34" s="54">
        <f t="shared" si="20"/>
        <v>8472</v>
      </c>
      <c r="W34" s="54">
        <f>U34-250</f>
        <v>8472</v>
      </c>
      <c r="X34" s="53">
        <v>200</v>
      </c>
      <c r="Y34" s="11"/>
    </row>
    <row r="35" spans="1:25" s="14" customFormat="1" x14ac:dyDescent="0.25">
      <c r="A35" s="15"/>
      <c r="B35" s="185" t="s">
        <v>223</v>
      </c>
      <c r="C35" s="186"/>
      <c r="D35" s="186"/>
      <c r="E35" s="186"/>
      <c r="F35" s="186"/>
      <c r="G35" s="187"/>
      <c r="H35" s="105"/>
      <c r="I35" s="106"/>
      <c r="J35" s="107"/>
      <c r="K35" s="108"/>
      <c r="L35" s="108"/>
      <c r="M35" s="108"/>
      <c r="N35" s="107"/>
      <c r="O35" s="108"/>
      <c r="P35" s="107"/>
      <c r="Q35" s="108"/>
      <c r="R35" s="107"/>
      <c r="S35" s="109">
        <v>3000</v>
      </c>
      <c r="T35" s="110">
        <f t="shared" si="18"/>
        <v>36000</v>
      </c>
      <c r="U35" s="110"/>
      <c r="V35" s="106"/>
      <c r="W35" s="106"/>
      <c r="X35" s="108"/>
      <c r="Y35" s="11"/>
    </row>
    <row r="36" spans="1:25" s="14" customFormat="1" x14ac:dyDescent="0.25">
      <c r="A36" s="15"/>
      <c r="B36" s="97"/>
      <c r="C36" s="101"/>
      <c r="D36" s="99"/>
      <c r="E36" s="99"/>
      <c r="F36" s="99"/>
      <c r="G36" s="100"/>
      <c r="H36" s="100"/>
      <c r="I36" s="103">
        <f>SUM(I33:I35)</f>
        <v>12594</v>
      </c>
      <c r="J36" s="103">
        <f t="shared" ref="J36:X36" si="22">SUM(J33:J35)</f>
        <v>151128</v>
      </c>
      <c r="K36" s="103">
        <f t="shared" si="22"/>
        <v>500</v>
      </c>
      <c r="L36" s="103">
        <f t="shared" si="22"/>
        <v>0</v>
      </c>
      <c r="M36" s="103">
        <f t="shared" si="22"/>
        <v>0</v>
      </c>
      <c r="N36" s="103">
        <f t="shared" si="22"/>
        <v>6000</v>
      </c>
      <c r="O36" s="103">
        <f t="shared" si="22"/>
        <v>750</v>
      </c>
      <c r="P36" s="103">
        <f t="shared" si="22"/>
        <v>9000</v>
      </c>
      <c r="Q36" s="103">
        <f t="shared" si="22"/>
        <v>0</v>
      </c>
      <c r="R36" s="103">
        <f t="shared" si="22"/>
        <v>0</v>
      </c>
      <c r="S36" s="103">
        <f t="shared" si="22"/>
        <v>6600</v>
      </c>
      <c r="T36" s="103">
        <f t="shared" si="22"/>
        <v>79200</v>
      </c>
      <c r="U36" s="103">
        <f t="shared" si="22"/>
        <v>17444</v>
      </c>
      <c r="V36" s="103">
        <f t="shared" si="22"/>
        <v>16944</v>
      </c>
      <c r="W36" s="103">
        <f t="shared" si="22"/>
        <v>16944</v>
      </c>
      <c r="X36" s="103">
        <f t="shared" si="22"/>
        <v>400</v>
      </c>
      <c r="Y36" s="11"/>
    </row>
    <row r="37" spans="1:25" s="14" customFormat="1" ht="24.75" x14ac:dyDescent="0.25">
      <c r="A37" s="102">
        <v>21</v>
      </c>
      <c r="B37" s="97" t="s">
        <v>20</v>
      </c>
      <c r="C37" s="101" t="s">
        <v>14</v>
      </c>
      <c r="D37" s="99" t="s">
        <v>176</v>
      </c>
      <c r="E37" s="99" t="s">
        <v>89</v>
      </c>
      <c r="F37" s="99" t="s">
        <v>169</v>
      </c>
      <c r="G37" s="100" t="s">
        <v>74</v>
      </c>
      <c r="H37" s="100" t="s">
        <v>217</v>
      </c>
      <c r="I37" s="51">
        <v>6297</v>
      </c>
      <c r="J37" s="37">
        <f t="shared" si="14"/>
        <v>75564</v>
      </c>
      <c r="K37" s="50">
        <v>250</v>
      </c>
      <c r="L37" s="50">
        <v>0</v>
      </c>
      <c r="M37" s="50">
        <v>0</v>
      </c>
      <c r="N37" s="37">
        <f t="shared" si="15"/>
        <v>3000</v>
      </c>
      <c r="O37" s="50">
        <v>375</v>
      </c>
      <c r="P37" s="37">
        <f t="shared" si="16"/>
        <v>4500</v>
      </c>
      <c r="Q37" s="50">
        <v>0</v>
      </c>
      <c r="R37" s="37">
        <f t="shared" si="17"/>
        <v>0</v>
      </c>
      <c r="S37" s="62">
        <v>1800</v>
      </c>
      <c r="T37" s="56">
        <f t="shared" si="18"/>
        <v>21600</v>
      </c>
      <c r="U37" s="56">
        <f t="shared" si="19"/>
        <v>8722</v>
      </c>
      <c r="V37" s="54">
        <f t="shared" si="20"/>
        <v>8472</v>
      </c>
      <c r="W37" s="54">
        <f>U37-250</f>
        <v>8472</v>
      </c>
      <c r="X37" s="53">
        <v>200</v>
      </c>
      <c r="Y37" s="11"/>
    </row>
    <row r="38" spans="1:25" s="14" customFormat="1" ht="24.75" x14ac:dyDescent="0.25">
      <c r="A38" s="15">
        <v>22</v>
      </c>
      <c r="B38" s="97" t="s">
        <v>20</v>
      </c>
      <c r="C38" s="101" t="s">
        <v>14</v>
      </c>
      <c r="D38" s="99" t="s">
        <v>176</v>
      </c>
      <c r="E38" s="99" t="s">
        <v>91</v>
      </c>
      <c r="F38" s="99" t="s">
        <v>169</v>
      </c>
      <c r="G38" s="100" t="s">
        <v>74</v>
      </c>
      <c r="H38" s="100" t="s">
        <v>217</v>
      </c>
      <c r="I38" s="51">
        <v>6297</v>
      </c>
      <c r="J38" s="37">
        <f t="shared" si="14"/>
        <v>75564</v>
      </c>
      <c r="K38" s="50">
        <v>250</v>
      </c>
      <c r="L38" s="50">
        <v>0</v>
      </c>
      <c r="M38" s="50">
        <v>0</v>
      </c>
      <c r="N38" s="37">
        <f t="shared" si="15"/>
        <v>3000</v>
      </c>
      <c r="O38" s="50">
        <v>375</v>
      </c>
      <c r="P38" s="37">
        <f t="shared" si="16"/>
        <v>4500</v>
      </c>
      <c r="Q38" s="50">
        <v>0</v>
      </c>
      <c r="R38" s="37">
        <f t="shared" si="17"/>
        <v>0</v>
      </c>
      <c r="S38" s="62">
        <v>1800</v>
      </c>
      <c r="T38" s="56">
        <f t="shared" si="18"/>
        <v>21600</v>
      </c>
      <c r="U38" s="56">
        <f t="shared" si="19"/>
        <v>8722</v>
      </c>
      <c r="V38" s="54">
        <f t="shared" si="20"/>
        <v>8472</v>
      </c>
      <c r="W38" s="54">
        <f>U38-250</f>
        <v>8472</v>
      </c>
      <c r="X38" s="53">
        <v>200</v>
      </c>
      <c r="Y38" s="11"/>
    </row>
    <row r="39" spans="1:25" s="14" customFormat="1" x14ac:dyDescent="0.25">
      <c r="A39" s="15"/>
      <c r="B39" s="97"/>
      <c r="C39" s="101"/>
      <c r="D39" s="99"/>
      <c r="E39" s="99"/>
      <c r="F39" s="99"/>
      <c r="G39" s="100"/>
      <c r="H39" s="100"/>
      <c r="I39" s="103">
        <f>SUM(I37:I38)</f>
        <v>12594</v>
      </c>
      <c r="J39" s="103">
        <f t="shared" ref="J39:X39" si="23">SUM(J37:J38)</f>
        <v>151128</v>
      </c>
      <c r="K39" s="103">
        <f t="shared" si="23"/>
        <v>500</v>
      </c>
      <c r="L39" s="103">
        <f t="shared" si="23"/>
        <v>0</v>
      </c>
      <c r="M39" s="103">
        <f t="shared" si="23"/>
        <v>0</v>
      </c>
      <c r="N39" s="103">
        <f t="shared" si="23"/>
        <v>6000</v>
      </c>
      <c r="O39" s="103">
        <f t="shared" si="23"/>
        <v>750</v>
      </c>
      <c r="P39" s="103">
        <f t="shared" si="23"/>
        <v>9000</v>
      </c>
      <c r="Q39" s="103">
        <f t="shared" si="23"/>
        <v>0</v>
      </c>
      <c r="R39" s="103">
        <f t="shared" si="23"/>
        <v>0</v>
      </c>
      <c r="S39" s="103">
        <f t="shared" si="23"/>
        <v>3600</v>
      </c>
      <c r="T39" s="103">
        <f t="shared" si="23"/>
        <v>43200</v>
      </c>
      <c r="U39" s="103">
        <f t="shared" si="23"/>
        <v>17444</v>
      </c>
      <c r="V39" s="103">
        <f t="shared" si="23"/>
        <v>16944</v>
      </c>
      <c r="W39" s="103">
        <f t="shared" si="23"/>
        <v>16944</v>
      </c>
      <c r="X39" s="103">
        <f t="shared" si="23"/>
        <v>400</v>
      </c>
      <c r="Y39" s="11"/>
    </row>
    <row r="40" spans="1:25" s="14" customFormat="1" ht="24.75" x14ac:dyDescent="0.25">
      <c r="A40" s="15">
        <v>23</v>
      </c>
      <c r="B40" s="97" t="s">
        <v>20</v>
      </c>
      <c r="C40" s="101" t="s">
        <v>14</v>
      </c>
      <c r="D40" s="99" t="s">
        <v>176</v>
      </c>
      <c r="E40" s="99" t="s">
        <v>116</v>
      </c>
      <c r="F40" s="99" t="s">
        <v>171</v>
      </c>
      <c r="G40" s="100" t="s">
        <v>74</v>
      </c>
      <c r="H40" s="100" t="s">
        <v>217</v>
      </c>
      <c r="I40" s="51">
        <v>6297</v>
      </c>
      <c r="J40" s="37">
        <f t="shared" si="14"/>
        <v>75564</v>
      </c>
      <c r="K40" s="50">
        <v>250</v>
      </c>
      <c r="L40" s="50">
        <v>0</v>
      </c>
      <c r="M40" s="50">
        <v>0</v>
      </c>
      <c r="N40" s="37">
        <f t="shared" si="15"/>
        <v>3000</v>
      </c>
      <c r="O40" s="50">
        <v>375</v>
      </c>
      <c r="P40" s="37">
        <f t="shared" si="16"/>
        <v>4500</v>
      </c>
      <c r="Q40" s="50">
        <v>0</v>
      </c>
      <c r="R40" s="37">
        <f t="shared" si="17"/>
        <v>0</v>
      </c>
      <c r="S40" s="62">
        <v>1800</v>
      </c>
      <c r="T40" s="56">
        <f t="shared" si="18"/>
        <v>21600</v>
      </c>
      <c r="U40" s="56">
        <f t="shared" si="19"/>
        <v>8722</v>
      </c>
      <c r="V40" s="54">
        <f t="shared" si="20"/>
        <v>8472</v>
      </c>
      <c r="W40" s="54">
        <f>U40-250</f>
        <v>8472</v>
      </c>
      <c r="X40" s="53">
        <v>200</v>
      </c>
      <c r="Y40" s="11"/>
    </row>
    <row r="41" spans="1:25" s="14" customFormat="1" x14ac:dyDescent="0.25">
      <c r="A41" s="15"/>
      <c r="B41" s="185" t="s">
        <v>224</v>
      </c>
      <c r="C41" s="186"/>
      <c r="D41" s="186"/>
      <c r="E41" s="186"/>
      <c r="F41" s="186"/>
      <c r="G41" s="187"/>
      <c r="H41" s="105"/>
      <c r="I41" s="106"/>
      <c r="J41" s="107"/>
      <c r="K41" s="108"/>
      <c r="L41" s="108"/>
      <c r="M41" s="108"/>
      <c r="N41" s="107"/>
      <c r="O41" s="108"/>
      <c r="P41" s="107"/>
      <c r="Q41" s="108"/>
      <c r="R41" s="107"/>
      <c r="S41" s="109">
        <v>3000</v>
      </c>
      <c r="T41" s="110">
        <f t="shared" si="18"/>
        <v>36000</v>
      </c>
      <c r="U41" s="110"/>
      <c r="V41" s="106"/>
      <c r="W41" s="106"/>
      <c r="X41" s="108"/>
      <c r="Y41" s="11"/>
    </row>
    <row r="42" spans="1:25" s="14" customFormat="1" x14ac:dyDescent="0.25">
      <c r="A42" s="15"/>
      <c r="B42" s="97"/>
      <c r="C42" s="101"/>
      <c r="D42" s="99"/>
      <c r="E42" s="99"/>
      <c r="F42" s="99"/>
      <c r="G42" s="100"/>
      <c r="H42" s="100"/>
      <c r="I42" s="103">
        <f>SUM(I40:I41)</f>
        <v>6297</v>
      </c>
      <c r="J42" s="103">
        <f t="shared" ref="J42:W42" si="24">SUM(J40:J41)</f>
        <v>75564</v>
      </c>
      <c r="K42" s="103">
        <f t="shared" si="24"/>
        <v>250</v>
      </c>
      <c r="L42" s="103">
        <f t="shared" si="24"/>
        <v>0</v>
      </c>
      <c r="M42" s="103">
        <f t="shared" si="24"/>
        <v>0</v>
      </c>
      <c r="N42" s="103">
        <f t="shared" si="24"/>
        <v>3000</v>
      </c>
      <c r="O42" s="103">
        <f t="shared" si="24"/>
        <v>375</v>
      </c>
      <c r="P42" s="103">
        <f t="shared" si="24"/>
        <v>4500</v>
      </c>
      <c r="Q42" s="103">
        <f t="shared" si="24"/>
        <v>0</v>
      </c>
      <c r="R42" s="103">
        <f t="shared" si="24"/>
        <v>0</v>
      </c>
      <c r="S42" s="103">
        <f t="shared" si="24"/>
        <v>4800</v>
      </c>
      <c r="T42" s="103">
        <f t="shared" si="24"/>
        <v>57600</v>
      </c>
      <c r="U42" s="103">
        <f t="shared" si="24"/>
        <v>8722</v>
      </c>
      <c r="V42" s="103">
        <f t="shared" si="24"/>
        <v>8472</v>
      </c>
      <c r="W42" s="103">
        <f t="shared" si="24"/>
        <v>8472</v>
      </c>
      <c r="X42" s="103">
        <f>SUM(X40:X41)</f>
        <v>200</v>
      </c>
      <c r="Y42" s="11"/>
    </row>
    <row r="43" spans="1:25" s="14" customFormat="1" ht="24.75" x14ac:dyDescent="0.25">
      <c r="A43" s="102">
        <v>24</v>
      </c>
      <c r="B43" s="97" t="s">
        <v>20</v>
      </c>
      <c r="C43" s="101" t="s">
        <v>14</v>
      </c>
      <c r="D43" s="99" t="s">
        <v>176</v>
      </c>
      <c r="E43" s="99" t="s">
        <v>116</v>
      </c>
      <c r="F43" s="99" t="s">
        <v>172</v>
      </c>
      <c r="G43" s="100" t="s">
        <v>74</v>
      </c>
      <c r="H43" s="100" t="s">
        <v>217</v>
      </c>
      <c r="I43" s="51">
        <v>6297</v>
      </c>
      <c r="J43" s="37">
        <f t="shared" si="14"/>
        <v>75564</v>
      </c>
      <c r="K43" s="50">
        <v>250</v>
      </c>
      <c r="L43" s="50">
        <v>0</v>
      </c>
      <c r="M43" s="50">
        <v>0</v>
      </c>
      <c r="N43" s="37">
        <f t="shared" si="15"/>
        <v>3000</v>
      </c>
      <c r="O43" s="50">
        <v>375</v>
      </c>
      <c r="P43" s="37">
        <f t="shared" si="16"/>
        <v>4500</v>
      </c>
      <c r="Q43" s="50">
        <v>0</v>
      </c>
      <c r="R43" s="37">
        <f t="shared" si="17"/>
        <v>0</v>
      </c>
      <c r="S43" s="62">
        <v>1800</v>
      </c>
      <c r="T43" s="56">
        <f t="shared" si="18"/>
        <v>21600</v>
      </c>
      <c r="U43" s="56">
        <f t="shared" si="19"/>
        <v>8722</v>
      </c>
      <c r="V43" s="54">
        <f t="shared" si="20"/>
        <v>8472</v>
      </c>
      <c r="W43" s="54">
        <f>U43-250</f>
        <v>8472</v>
      </c>
      <c r="X43" s="53">
        <v>200</v>
      </c>
      <c r="Y43" s="11"/>
    </row>
    <row r="44" spans="1:25" s="14" customFormat="1" x14ac:dyDescent="0.25">
      <c r="A44" s="102"/>
      <c r="B44" s="97"/>
      <c r="C44" s="101"/>
      <c r="D44" s="99"/>
      <c r="E44" s="99"/>
      <c r="F44" s="99"/>
      <c r="G44" s="100"/>
      <c r="H44" s="100"/>
      <c r="I44" s="51">
        <f>SUM(I43)</f>
        <v>6297</v>
      </c>
      <c r="J44" s="111">
        <f t="shared" ref="J44:X44" si="25">SUM(J43)</f>
        <v>75564</v>
      </c>
      <c r="K44" s="111">
        <f t="shared" si="25"/>
        <v>250</v>
      </c>
      <c r="L44" s="111">
        <f t="shared" si="25"/>
        <v>0</v>
      </c>
      <c r="M44" s="111">
        <f t="shared" si="25"/>
        <v>0</v>
      </c>
      <c r="N44" s="111">
        <f t="shared" si="25"/>
        <v>3000</v>
      </c>
      <c r="O44" s="111">
        <f t="shared" si="25"/>
        <v>375</v>
      </c>
      <c r="P44" s="111">
        <f t="shared" si="25"/>
        <v>4500</v>
      </c>
      <c r="Q44" s="111">
        <f t="shared" si="25"/>
        <v>0</v>
      </c>
      <c r="R44" s="111">
        <f t="shared" si="25"/>
        <v>0</v>
      </c>
      <c r="S44" s="111">
        <f t="shared" si="25"/>
        <v>1800</v>
      </c>
      <c r="T44" s="111">
        <f t="shared" si="25"/>
        <v>21600</v>
      </c>
      <c r="U44" s="111">
        <f t="shared" si="25"/>
        <v>8722</v>
      </c>
      <c r="V44" s="111">
        <f t="shared" si="25"/>
        <v>8472</v>
      </c>
      <c r="W44" s="111">
        <f t="shared" si="25"/>
        <v>8472</v>
      </c>
      <c r="X44" s="111">
        <f t="shared" si="25"/>
        <v>200</v>
      </c>
      <c r="Y44" s="11"/>
    </row>
    <row r="45" spans="1:25" s="14" customFormat="1" ht="24.75" x14ac:dyDescent="0.25">
      <c r="A45" s="15">
        <v>25</v>
      </c>
      <c r="B45" s="97" t="s">
        <v>20</v>
      </c>
      <c r="C45" s="101" t="s">
        <v>14</v>
      </c>
      <c r="D45" s="99" t="s">
        <v>176</v>
      </c>
      <c r="E45" s="99" t="s">
        <v>116</v>
      </c>
      <c r="F45" s="99" t="s">
        <v>162</v>
      </c>
      <c r="G45" s="100" t="s">
        <v>74</v>
      </c>
      <c r="H45" s="100" t="s">
        <v>217</v>
      </c>
      <c r="I45" s="51">
        <v>6297</v>
      </c>
      <c r="J45" s="37">
        <f t="shared" si="14"/>
        <v>75564</v>
      </c>
      <c r="K45" s="50">
        <v>250</v>
      </c>
      <c r="L45" s="50">
        <v>0</v>
      </c>
      <c r="M45" s="50">
        <v>0</v>
      </c>
      <c r="N45" s="37">
        <f t="shared" si="15"/>
        <v>3000</v>
      </c>
      <c r="O45" s="50">
        <v>375</v>
      </c>
      <c r="P45" s="37">
        <f t="shared" si="16"/>
        <v>4500</v>
      </c>
      <c r="Q45" s="50">
        <v>0</v>
      </c>
      <c r="R45" s="37">
        <f t="shared" si="17"/>
        <v>0</v>
      </c>
      <c r="S45" s="62">
        <v>1800</v>
      </c>
      <c r="T45" s="56">
        <f t="shared" si="18"/>
        <v>21600</v>
      </c>
      <c r="U45" s="56">
        <f t="shared" si="19"/>
        <v>8722</v>
      </c>
      <c r="V45" s="54">
        <f t="shared" si="20"/>
        <v>8472</v>
      </c>
      <c r="W45" s="54">
        <f>U45-250</f>
        <v>8472</v>
      </c>
      <c r="X45" s="53">
        <v>200</v>
      </c>
      <c r="Y45" s="11"/>
    </row>
    <row r="46" spans="1:25" s="14" customFormat="1" ht="24.75" x14ac:dyDescent="0.25">
      <c r="A46" s="15">
        <v>26</v>
      </c>
      <c r="B46" s="97" t="s">
        <v>20</v>
      </c>
      <c r="C46" s="101" t="s">
        <v>14</v>
      </c>
      <c r="D46" s="99" t="s">
        <v>176</v>
      </c>
      <c r="E46" s="99" t="s">
        <v>91</v>
      </c>
      <c r="F46" s="99" t="s">
        <v>162</v>
      </c>
      <c r="G46" s="100" t="s">
        <v>74</v>
      </c>
      <c r="H46" s="100" t="s">
        <v>217</v>
      </c>
      <c r="I46" s="51">
        <v>6297</v>
      </c>
      <c r="J46" s="37">
        <f t="shared" si="14"/>
        <v>75564</v>
      </c>
      <c r="K46" s="50">
        <v>250</v>
      </c>
      <c r="L46" s="50">
        <v>0</v>
      </c>
      <c r="M46" s="50">
        <v>0</v>
      </c>
      <c r="N46" s="37">
        <f t="shared" si="15"/>
        <v>3000</v>
      </c>
      <c r="O46" s="50">
        <v>375</v>
      </c>
      <c r="P46" s="37">
        <f t="shared" si="16"/>
        <v>4500</v>
      </c>
      <c r="Q46" s="50">
        <v>0</v>
      </c>
      <c r="R46" s="37">
        <f t="shared" si="17"/>
        <v>0</v>
      </c>
      <c r="S46" s="62">
        <v>1800</v>
      </c>
      <c r="T46" s="56">
        <f t="shared" si="18"/>
        <v>21600</v>
      </c>
      <c r="U46" s="56">
        <f t="shared" si="19"/>
        <v>8722</v>
      </c>
      <c r="V46" s="54">
        <f t="shared" si="20"/>
        <v>8472</v>
      </c>
      <c r="W46" s="54">
        <f>U46-250</f>
        <v>8472</v>
      </c>
      <c r="X46" s="53">
        <v>200</v>
      </c>
      <c r="Y46" s="11"/>
    </row>
    <row r="47" spans="1:25" s="14" customFormat="1" x14ac:dyDescent="0.25">
      <c r="A47" s="15"/>
      <c r="B47" s="185" t="s">
        <v>219</v>
      </c>
      <c r="C47" s="186"/>
      <c r="D47" s="186"/>
      <c r="E47" s="186"/>
      <c r="F47" s="186"/>
      <c r="G47" s="187"/>
      <c r="H47" s="105"/>
      <c r="I47" s="106"/>
      <c r="J47" s="107"/>
      <c r="K47" s="108"/>
      <c r="L47" s="108"/>
      <c r="M47" s="108"/>
      <c r="N47" s="107"/>
      <c r="O47" s="108"/>
      <c r="P47" s="107"/>
      <c r="Q47" s="108"/>
      <c r="R47" s="107"/>
      <c r="S47" s="109">
        <v>3000</v>
      </c>
      <c r="T47" s="110">
        <f t="shared" si="18"/>
        <v>36000</v>
      </c>
      <c r="U47" s="110"/>
      <c r="V47" s="106"/>
      <c r="W47" s="106"/>
      <c r="X47" s="108"/>
      <c r="Y47" s="11"/>
    </row>
    <row r="48" spans="1:25" s="14" customFormat="1" x14ac:dyDescent="0.25">
      <c r="A48" s="15"/>
      <c r="B48" s="99"/>
      <c r="C48" s="99"/>
      <c r="D48" s="99"/>
      <c r="E48" s="99"/>
      <c r="F48" s="99"/>
      <c r="G48" s="99"/>
      <c r="H48" s="100"/>
      <c r="I48" s="103">
        <f>SUM(I45:I47)</f>
        <v>12594</v>
      </c>
      <c r="J48" s="103">
        <f>SUM(J45:J47)</f>
        <v>151128</v>
      </c>
      <c r="K48" s="103">
        <f t="shared" ref="K48:X48" si="26">SUM(K45:K47)</f>
        <v>500</v>
      </c>
      <c r="L48" s="103">
        <f t="shared" si="26"/>
        <v>0</v>
      </c>
      <c r="M48" s="103">
        <f t="shared" si="26"/>
        <v>0</v>
      </c>
      <c r="N48" s="103">
        <f t="shared" si="26"/>
        <v>6000</v>
      </c>
      <c r="O48" s="103">
        <f t="shared" si="26"/>
        <v>750</v>
      </c>
      <c r="P48" s="103">
        <f t="shared" si="26"/>
        <v>9000</v>
      </c>
      <c r="Q48" s="103">
        <f t="shared" si="26"/>
        <v>0</v>
      </c>
      <c r="R48" s="103">
        <f t="shared" si="26"/>
        <v>0</v>
      </c>
      <c r="S48" s="103">
        <f t="shared" si="26"/>
        <v>6600</v>
      </c>
      <c r="T48" s="103">
        <f>SUM(T45:T47)</f>
        <v>79200</v>
      </c>
      <c r="U48" s="103">
        <f t="shared" si="26"/>
        <v>17444</v>
      </c>
      <c r="V48" s="103">
        <f t="shared" si="26"/>
        <v>16944</v>
      </c>
      <c r="W48" s="103">
        <f t="shared" si="26"/>
        <v>16944</v>
      </c>
      <c r="X48" s="103">
        <f t="shared" si="26"/>
        <v>400</v>
      </c>
      <c r="Y48" s="11"/>
    </row>
    <row r="49" spans="1:25" s="19" customFormat="1" x14ac:dyDescent="0.25">
      <c r="A49" s="30"/>
      <c r="B49" s="31" t="s">
        <v>78</v>
      </c>
      <c r="C49" s="31"/>
      <c r="D49" s="31"/>
      <c r="E49" s="31"/>
      <c r="F49" s="31"/>
      <c r="G49" s="40"/>
      <c r="H49" s="40"/>
      <c r="I49" s="33">
        <f>I15+I19+I23+I25+I28+I30+I32+I36+I39+I42+I48</f>
        <v>109840</v>
      </c>
      <c r="J49" s="33">
        <f>J15+J19+J23+J25+J28+J30+J32+J36+J39+J42+J48+J43</f>
        <v>1393644</v>
      </c>
      <c r="K49" s="33">
        <f t="shared" ref="K49:X49" si="27">K15+K19+K23+K25+K28+K30+K32+K36+K39+K42+K48+K43</f>
        <v>6500</v>
      </c>
      <c r="L49" s="33">
        <f t="shared" si="27"/>
        <v>14500</v>
      </c>
      <c r="M49" s="33">
        <f t="shared" si="27"/>
        <v>0</v>
      </c>
      <c r="N49" s="33">
        <f t="shared" si="27"/>
        <v>252000</v>
      </c>
      <c r="O49" s="33">
        <f t="shared" si="27"/>
        <v>5625</v>
      </c>
      <c r="P49" s="33">
        <f t="shared" si="27"/>
        <v>67500</v>
      </c>
      <c r="Q49" s="33">
        <f t="shared" si="27"/>
        <v>0</v>
      </c>
      <c r="R49" s="33">
        <f t="shared" si="27"/>
        <v>0</v>
      </c>
      <c r="S49" s="33">
        <f t="shared" si="27"/>
        <v>94500</v>
      </c>
      <c r="T49" s="33">
        <f>T15+T19+T23+T25+T28+T30+T32+T36+T39+T42+T48+T43</f>
        <v>1134000</v>
      </c>
      <c r="U49" s="33">
        <f t="shared" si="27"/>
        <v>184262</v>
      </c>
      <c r="V49" s="33">
        <f t="shared" si="27"/>
        <v>252762</v>
      </c>
      <c r="W49" s="33">
        <f t="shared" si="27"/>
        <v>472302</v>
      </c>
      <c r="X49" s="33">
        <f t="shared" si="27"/>
        <v>5200</v>
      </c>
      <c r="Y49" s="42"/>
    </row>
    <row r="50" spans="1:25" x14ac:dyDescent="0.25">
      <c r="I50" s="64"/>
      <c r="J50" s="183"/>
      <c r="K50" s="183"/>
      <c r="L50" s="183"/>
      <c r="M50" s="183"/>
      <c r="N50" s="183"/>
      <c r="O50" s="183"/>
      <c r="P50" s="183"/>
      <c r="Q50" s="183"/>
      <c r="R50" s="183"/>
      <c r="S50" s="183"/>
      <c r="T50" s="183"/>
      <c r="U50" s="63"/>
      <c r="V50" s="64">
        <v>252762</v>
      </c>
      <c r="W50" s="64">
        <v>472302</v>
      </c>
      <c r="X50" s="64"/>
      <c r="Y50" s="65"/>
    </row>
    <row r="51" spans="1:25" x14ac:dyDescent="0.25">
      <c r="J51" s="64">
        <f>+J49+N49+P49+T49+V49+W49+X49</f>
        <v>3577408</v>
      </c>
      <c r="Q51" s="79"/>
      <c r="R51" s="79"/>
      <c r="S51" s="79"/>
      <c r="T51" s="79"/>
      <c r="U51" s="63"/>
      <c r="V51" s="64">
        <f>V50-V49</f>
        <v>0</v>
      </c>
      <c r="W51" s="64">
        <f>W50-W49</f>
        <v>0</v>
      </c>
      <c r="X51" s="64"/>
      <c r="Y51" s="65"/>
    </row>
    <row r="52" spans="1:25" x14ac:dyDescent="0.25">
      <c r="I52" s="64"/>
      <c r="J52" s="64">
        <v>5866750</v>
      </c>
    </row>
    <row r="53" spans="1:25" x14ac:dyDescent="0.25">
      <c r="J53" s="64">
        <f>+J51+J52</f>
        <v>9444158</v>
      </c>
    </row>
    <row r="54" spans="1:25" x14ac:dyDescent="0.25">
      <c r="J54" s="64">
        <v>9444158</v>
      </c>
    </row>
    <row r="55" spans="1:25" x14ac:dyDescent="0.15">
      <c r="F55" s="69"/>
      <c r="J55" s="64">
        <f>J54-J53</f>
        <v>0</v>
      </c>
    </row>
    <row r="56" spans="1:25" x14ac:dyDescent="0.15">
      <c r="F56" s="69"/>
      <c r="J56" s="64"/>
    </row>
    <row r="58" spans="1:25" x14ac:dyDescent="0.25">
      <c r="W58" s="32">
        <f>153790+77930</f>
        <v>231720</v>
      </c>
    </row>
    <row r="64" spans="1:25" s="19" customFormat="1" x14ac:dyDescent="0.25">
      <c r="G64" s="41"/>
      <c r="H64" s="41"/>
      <c r="I64" s="35"/>
      <c r="J64" s="35"/>
      <c r="K64" s="35"/>
      <c r="L64" s="35"/>
      <c r="M64" s="35"/>
      <c r="N64" s="35"/>
      <c r="O64" s="35"/>
      <c r="P64" s="35"/>
      <c r="Q64" s="35"/>
      <c r="R64" s="35"/>
      <c r="S64" s="35"/>
      <c r="T64" s="35"/>
      <c r="U64" s="57"/>
      <c r="V64" s="35"/>
      <c r="W64" s="35"/>
      <c r="X64" s="35"/>
    </row>
    <row r="65" spans="7:24" s="19" customFormat="1" x14ac:dyDescent="0.25">
      <c r="G65" s="41"/>
      <c r="H65" s="41"/>
      <c r="I65" s="35"/>
      <c r="J65" s="35"/>
      <c r="K65" s="35"/>
      <c r="L65" s="35"/>
      <c r="M65" s="35"/>
      <c r="N65" s="35"/>
      <c r="O65" s="35"/>
      <c r="P65" s="35"/>
      <c r="Q65" s="35"/>
      <c r="R65" s="35"/>
      <c r="S65" s="35"/>
      <c r="T65" s="35"/>
      <c r="U65" s="57"/>
      <c r="V65" s="35"/>
      <c r="W65" s="35"/>
      <c r="X65" s="35"/>
    </row>
    <row r="66" spans="7:24" s="19" customFormat="1" x14ac:dyDescent="0.25">
      <c r="G66" s="41"/>
      <c r="H66" s="41"/>
      <c r="I66" s="35"/>
      <c r="J66" s="35"/>
      <c r="K66" s="35"/>
      <c r="L66" s="35"/>
      <c r="M66" s="35"/>
      <c r="N66" s="35"/>
      <c r="O66" s="35"/>
      <c r="P66" s="35"/>
      <c r="Q66" s="35"/>
      <c r="R66" s="35"/>
      <c r="S66" s="35"/>
      <c r="T66" s="35"/>
      <c r="U66" s="57"/>
      <c r="V66" s="35"/>
      <c r="W66" s="35"/>
      <c r="X66" s="35"/>
    </row>
    <row r="67" spans="7:24" s="19" customFormat="1" x14ac:dyDescent="0.25">
      <c r="G67" s="41"/>
      <c r="H67" s="41"/>
      <c r="I67" s="35"/>
      <c r="J67" s="35"/>
      <c r="K67" s="35"/>
      <c r="L67" s="35"/>
      <c r="M67" s="35"/>
      <c r="N67" s="35"/>
      <c r="O67" s="35"/>
      <c r="P67" s="35"/>
      <c r="Q67" s="35"/>
      <c r="R67" s="35"/>
      <c r="S67" s="35"/>
      <c r="T67" s="35"/>
      <c r="U67" s="57"/>
      <c r="V67" s="35"/>
      <c r="W67" s="35"/>
      <c r="X67" s="35"/>
    </row>
    <row r="68" spans="7:24" s="19" customFormat="1" x14ac:dyDescent="0.25">
      <c r="G68" s="41"/>
      <c r="H68" s="41"/>
      <c r="I68" s="35"/>
      <c r="J68" s="35"/>
      <c r="K68" s="35"/>
      <c r="L68" s="35"/>
      <c r="M68" s="35"/>
      <c r="N68" s="35"/>
      <c r="O68" s="35"/>
      <c r="P68" s="35"/>
      <c r="Q68" s="35"/>
      <c r="R68" s="35"/>
      <c r="S68" s="35"/>
      <c r="T68" s="35"/>
      <c r="U68" s="57"/>
      <c r="V68" s="35"/>
      <c r="W68" s="35"/>
      <c r="X68" s="35"/>
    </row>
    <row r="69" spans="7:24" s="19" customFormat="1" x14ac:dyDescent="0.25">
      <c r="G69" s="41"/>
      <c r="H69" s="41"/>
      <c r="I69" s="35"/>
      <c r="J69" s="35"/>
      <c r="K69" s="35"/>
      <c r="L69" s="35"/>
      <c r="M69" s="35"/>
      <c r="N69" s="35"/>
      <c r="O69" s="35"/>
      <c r="P69" s="35"/>
      <c r="Q69" s="35"/>
      <c r="R69" s="35"/>
      <c r="S69" s="35"/>
      <c r="T69" s="35"/>
      <c r="U69" s="57"/>
      <c r="V69" s="35"/>
      <c r="W69" s="35"/>
      <c r="X69" s="35"/>
    </row>
    <row r="70" spans="7:24" s="19" customFormat="1" x14ac:dyDescent="0.25">
      <c r="G70" s="41"/>
      <c r="H70" s="41"/>
      <c r="I70" s="35"/>
      <c r="J70" s="35"/>
      <c r="K70" s="35"/>
      <c r="L70" s="35"/>
      <c r="M70" s="35"/>
      <c r="N70" s="35"/>
      <c r="O70" s="35"/>
      <c r="P70" s="35"/>
      <c r="Q70" s="35"/>
      <c r="R70" s="35"/>
      <c r="S70" s="35"/>
      <c r="T70" s="35"/>
      <c r="U70" s="57"/>
      <c r="V70" s="35"/>
      <c r="W70" s="35"/>
      <c r="X70" s="35"/>
    </row>
    <row r="71" spans="7:24" s="19" customFormat="1" x14ac:dyDescent="0.25">
      <c r="G71" s="41"/>
      <c r="H71" s="41"/>
      <c r="I71" s="35"/>
      <c r="J71" s="35"/>
      <c r="K71" s="35"/>
      <c r="L71" s="35"/>
      <c r="M71" s="35"/>
      <c r="N71" s="35"/>
      <c r="O71" s="35"/>
      <c r="P71" s="35"/>
      <c r="Q71" s="35"/>
      <c r="R71" s="35"/>
      <c r="S71" s="35"/>
      <c r="T71" s="35"/>
      <c r="U71" s="57"/>
      <c r="V71" s="35"/>
      <c r="W71" s="35"/>
      <c r="X71" s="35"/>
    </row>
    <row r="72" spans="7:24" s="19" customFormat="1" x14ac:dyDescent="0.25">
      <c r="G72" s="41"/>
      <c r="H72" s="41"/>
      <c r="I72" s="35"/>
      <c r="J72" s="35"/>
      <c r="K72" s="35"/>
      <c r="L72" s="35"/>
      <c r="M72" s="35"/>
      <c r="N72" s="35"/>
      <c r="O72" s="35"/>
      <c r="P72" s="35"/>
      <c r="Q72" s="35"/>
      <c r="R72" s="35"/>
      <c r="S72" s="35"/>
      <c r="T72" s="35"/>
      <c r="U72" s="57"/>
      <c r="V72" s="35"/>
      <c r="W72" s="35"/>
      <c r="X72" s="35"/>
    </row>
    <row r="73" spans="7:24" s="19" customFormat="1" x14ac:dyDescent="0.25">
      <c r="G73" s="41"/>
      <c r="H73" s="41"/>
      <c r="I73" s="35"/>
      <c r="J73" s="35"/>
      <c r="K73" s="35"/>
      <c r="L73" s="35"/>
      <c r="M73" s="35"/>
      <c r="N73" s="35"/>
      <c r="O73" s="35"/>
      <c r="P73" s="35"/>
      <c r="Q73" s="35"/>
      <c r="R73" s="35"/>
      <c r="S73" s="35"/>
      <c r="T73" s="35"/>
      <c r="U73" s="57"/>
      <c r="V73" s="35"/>
      <c r="W73" s="35"/>
      <c r="X73" s="35"/>
    </row>
    <row r="74" spans="7:24" s="19" customFormat="1" x14ac:dyDescent="0.25">
      <c r="G74" s="41"/>
      <c r="H74" s="41"/>
      <c r="I74" s="35"/>
      <c r="J74" s="35"/>
      <c r="K74" s="35"/>
      <c r="L74" s="35"/>
      <c r="M74" s="35"/>
      <c r="N74" s="35"/>
      <c r="O74" s="35"/>
      <c r="P74" s="35"/>
      <c r="Q74" s="35"/>
      <c r="R74" s="35"/>
      <c r="S74" s="35"/>
      <c r="T74" s="35"/>
      <c r="U74" s="57"/>
      <c r="V74" s="35"/>
      <c r="W74" s="35"/>
      <c r="X74" s="35"/>
    </row>
    <row r="75" spans="7:24" s="19" customFormat="1" x14ac:dyDescent="0.25">
      <c r="G75" s="41"/>
      <c r="H75" s="41"/>
      <c r="I75" s="35"/>
      <c r="J75" s="35"/>
      <c r="K75" s="35"/>
      <c r="L75" s="35"/>
      <c r="M75" s="35"/>
      <c r="N75" s="35"/>
      <c r="O75" s="35"/>
      <c r="P75" s="35"/>
      <c r="Q75" s="35"/>
      <c r="R75" s="35"/>
      <c r="S75" s="35"/>
      <c r="T75" s="35"/>
      <c r="U75" s="57"/>
      <c r="V75" s="35"/>
      <c r="W75" s="35"/>
      <c r="X75" s="35"/>
    </row>
    <row r="76" spans="7:24" s="19" customFormat="1" x14ac:dyDescent="0.25">
      <c r="G76" s="41"/>
      <c r="H76" s="41"/>
      <c r="I76" s="35"/>
      <c r="J76" s="35"/>
      <c r="K76" s="35"/>
      <c r="L76" s="35"/>
      <c r="M76" s="35"/>
      <c r="N76" s="35"/>
      <c r="O76" s="35"/>
      <c r="P76" s="35"/>
      <c r="Q76" s="35"/>
      <c r="R76" s="35"/>
      <c r="S76" s="35"/>
      <c r="T76" s="35"/>
      <c r="U76" s="57"/>
      <c r="V76" s="35"/>
      <c r="W76" s="35"/>
      <c r="X76" s="35"/>
    </row>
    <row r="77" spans="7:24" s="19" customFormat="1" x14ac:dyDescent="0.25">
      <c r="G77" s="41"/>
      <c r="H77" s="41"/>
      <c r="I77" s="35"/>
      <c r="J77" s="35"/>
      <c r="K77" s="35"/>
      <c r="L77" s="35"/>
      <c r="M77" s="35"/>
      <c r="N77" s="35"/>
      <c r="O77" s="35"/>
      <c r="P77" s="35"/>
      <c r="Q77" s="35"/>
      <c r="R77" s="35"/>
      <c r="S77" s="35"/>
      <c r="T77" s="35"/>
      <c r="U77" s="57"/>
      <c r="V77" s="35"/>
      <c r="W77" s="35"/>
      <c r="X77" s="35"/>
    </row>
    <row r="78" spans="7:24" s="19" customFormat="1" x14ac:dyDescent="0.25">
      <c r="G78" s="41"/>
      <c r="H78" s="41"/>
      <c r="I78" s="35"/>
      <c r="J78" s="35"/>
      <c r="K78" s="35"/>
      <c r="L78" s="35"/>
      <c r="M78" s="35"/>
      <c r="N78" s="35"/>
      <c r="O78" s="35"/>
      <c r="P78" s="35"/>
      <c r="Q78" s="35"/>
      <c r="R78" s="35"/>
      <c r="S78" s="35"/>
      <c r="T78" s="35"/>
      <c r="U78" s="57"/>
      <c r="V78" s="35"/>
      <c r="W78" s="35"/>
      <c r="X78" s="35"/>
    </row>
    <row r="79" spans="7:24" s="19" customFormat="1" x14ac:dyDescent="0.25">
      <c r="G79" s="41"/>
      <c r="H79" s="41"/>
      <c r="I79" s="35"/>
      <c r="J79" s="35"/>
      <c r="K79" s="35"/>
      <c r="L79" s="35"/>
      <c r="M79" s="35"/>
      <c r="N79" s="35"/>
      <c r="O79" s="35"/>
      <c r="P79" s="35"/>
      <c r="Q79" s="35"/>
      <c r="R79" s="35"/>
      <c r="S79" s="35"/>
      <c r="T79" s="35"/>
      <c r="U79" s="57"/>
      <c r="V79" s="35"/>
      <c r="W79" s="35"/>
      <c r="X79" s="35"/>
    </row>
    <row r="80" spans="7:24" s="19" customFormat="1" x14ac:dyDescent="0.25">
      <c r="G80" s="41"/>
      <c r="H80" s="41"/>
      <c r="I80" s="35"/>
      <c r="J80" s="35"/>
      <c r="K80" s="35"/>
      <c r="L80" s="35"/>
      <c r="M80" s="35"/>
      <c r="N80" s="35"/>
      <c r="O80" s="35"/>
      <c r="P80" s="35"/>
      <c r="Q80" s="35"/>
      <c r="R80" s="35"/>
      <c r="S80" s="35"/>
      <c r="T80" s="35"/>
      <c r="U80" s="57"/>
      <c r="V80" s="35"/>
      <c r="W80" s="35"/>
      <c r="X80" s="35"/>
    </row>
    <row r="81" spans="7:24" s="19" customFormat="1" x14ac:dyDescent="0.25">
      <c r="G81" s="41"/>
      <c r="H81" s="41"/>
      <c r="I81" s="35"/>
      <c r="J81" s="35"/>
      <c r="K81" s="35"/>
      <c r="L81" s="35"/>
      <c r="M81" s="35"/>
      <c r="N81" s="35"/>
      <c r="O81" s="35"/>
      <c r="P81" s="35"/>
      <c r="Q81" s="35"/>
      <c r="R81" s="35"/>
      <c r="S81" s="35"/>
      <c r="T81" s="35"/>
      <c r="U81" s="57"/>
      <c r="V81" s="35"/>
      <c r="W81" s="35"/>
      <c r="X81" s="35"/>
    </row>
    <row r="82" spans="7:24" s="19" customFormat="1" x14ac:dyDescent="0.25">
      <c r="G82" s="41"/>
      <c r="H82" s="41"/>
      <c r="I82" s="35"/>
      <c r="J82" s="35"/>
      <c r="K82" s="35"/>
      <c r="L82" s="35"/>
      <c r="M82" s="35"/>
      <c r="N82" s="35"/>
      <c r="O82" s="35"/>
      <c r="P82" s="35"/>
      <c r="Q82" s="35"/>
      <c r="R82" s="35"/>
      <c r="S82" s="35"/>
      <c r="T82" s="35"/>
      <c r="U82" s="57"/>
      <c r="V82" s="35"/>
      <c r="W82" s="35"/>
      <c r="X82" s="35"/>
    </row>
    <row r="83" spans="7:24" s="19" customFormat="1" x14ac:dyDescent="0.25">
      <c r="G83" s="41"/>
      <c r="H83" s="41"/>
      <c r="I83" s="35"/>
      <c r="J83" s="35"/>
      <c r="K83" s="35"/>
      <c r="L83" s="35"/>
      <c r="M83" s="35"/>
      <c r="N83" s="35"/>
      <c r="O83" s="35"/>
      <c r="P83" s="35"/>
      <c r="Q83" s="35"/>
      <c r="R83" s="35"/>
      <c r="S83" s="35"/>
      <c r="T83" s="35"/>
      <c r="U83" s="57"/>
      <c r="V83" s="35"/>
      <c r="W83" s="35"/>
      <c r="X83" s="35"/>
    </row>
    <row r="84" spans="7:24" s="19" customFormat="1" x14ac:dyDescent="0.25">
      <c r="G84" s="41"/>
      <c r="H84" s="41"/>
      <c r="I84" s="35"/>
      <c r="J84" s="35"/>
      <c r="K84" s="35"/>
      <c r="L84" s="35"/>
      <c r="M84" s="35"/>
      <c r="N84" s="35"/>
      <c r="O84" s="35"/>
      <c r="P84" s="35"/>
      <c r="Q84" s="35"/>
      <c r="R84" s="35"/>
      <c r="S84" s="35"/>
      <c r="T84" s="35"/>
      <c r="U84" s="57"/>
      <c r="V84" s="35"/>
      <c r="W84" s="35"/>
      <c r="X84" s="35"/>
    </row>
    <row r="85" spans="7:24" s="19" customFormat="1" x14ac:dyDescent="0.25">
      <c r="G85" s="41"/>
      <c r="H85" s="41"/>
      <c r="I85" s="35"/>
      <c r="J85" s="35"/>
      <c r="K85" s="35"/>
      <c r="L85" s="35"/>
      <c r="M85" s="35"/>
      <c r="N85" s="35"/>
      <c r="O85" s="35"/>
      <c r="P85" s="35"/>
      <c r="Q85" s="35"/>
      <c r="R85" s="35"/>
      <c r="S85" s="35"/>
      <c r="T85" s="35"/>
      <c r="U85" s="57"/>
      <c r="V85" s="35"/>
      <c r="W85" s="35"/>
      <c r="X85" s="35"/>
    </row>
    <row r="86" spans="7:24" s="19" customFormat="1" x14ac:dyDescent="0.25">
      <c r="G86" s="41"/>
      <c r="H86" s="41"/>
      <c r="I86" s="35"/>
      <c r="J86" s="35"/>
      <c r="K86" s="35"/>
      <c r="L86" s="35"/>
      <c r="M86" s="35"/>
      <c r="N86" s="35"/>
      <c r="O86" s="35"/>
      <c r="P86" s="35"/>
      <c r="Q86" s="35"/>
      <c r="R86" s="35"/>
      <c r="S86" s="35"/>
      <c r="T86" s="35"/>
      <c r="U86" s="57"/>
      <c r="V86" s="35"/>
      <c r="W86" s="35"/>
      <c r="X86" s="35"/>
    </row>
    <row r="87" spans="7:24" s="19" customFormat="1" x14ac:dyDescent="0.25">
      <c r="G87" s="41"/>
      <c r="H87" s="41"/>
      <c r="I87" s="35"/>
      <c r="J87" s="35"/>
      <c r="K87" s="35"/>
      <c r="L87" s="35"/>
      <c r="M87" s="35"/>
      <c r="N87" s="35"/>
      <c r="O87" s="35"/>
      <c r="P87" s="35"/>
      <c r="Q87" s="35"/>
      <c r="R87" s="35"/>
      <c r="S87" s="35"/>
      <c r="T87" s="35"/>
      <c r="U87" s="57"/>
      <c r="V87" s="35"/>
      <c r="W87" s="35"/>
      <c r="X87" s="35"/>
    </row>
    <row r="88" spans="7:24" s="19" customFormat="1" x14ac:dyDescent="0.25">
      <c r="G88" s="41"/>
      <c r="H88" s="41"/>
      <c r="I88" s="35"/>
      <c r="J88" s="35"/>
      <c r="K88" s="35"/>
      <c r="L88" s="35"/>
      <c r="M88" s="35"/>
      <c r="N88" s="35"/>
      <c r="O88" s="35"/>
      <c r="P88" s="35"/>
      <c r="Q88" s="35"/>
      <c r="R88" s="35"/>
      <c r="S88" s="35"/>
      <c r="T88" s="35"/>
      <c r="U88" s="57"/>
      <c r="V88" s="35"/>
      <c r="W88" s="35"/>
      <c r="X88" s="35"/>
    </row>
    <row r="89" spans="7:24" s="19" customFormat="1" x14ac:dyDescent="0.25">
      <c r="G89" s="41"/>
      <c r="H89" s="41"/>
      <c r="I89" s="35"/>
      <c r="J89" s="35"/>
      <c r="K89" s="35"/>
      <c r="L89" s="35"/>
      <c r="M89" s="35"/>
      <c r="N89" s="35"/>
      <c r="O89" s="35"/>
      <c r="P89" s="35"/>
      <c r="Q89" s="35"/>
      <c r="R89" s="35"/>
      <c r="S89" s="35"/>
      <c r="T89" s="35"/>
      <c r="U89" s="57"/>
      <c r="V89" s="35"/>
      <c r="W89" s="35"/>
      <c r="X89" s="35"/>
    </row>
    <row r="90" spans="7:24" s="19" customFormat="1" x14ac:dyDescent="0.25">
      <c r="G90" s="41"/>
      <c r="H90" s="41"/>
      <c r="I90" s="35"/>
      <c r="J90" s="35"/>
      <c r="K90" s="35"/>
      <c r="L90" s="35"/>
      <c r="M90" s="35"/>
      <c r="N90" s="35"/>
      <c r="O90" s="35"/>
      <c r="P90" s="35"/>
      <c r="Q90" s="35"/>
      <c r="R90" s="35"/>
      <c r="S90" s="35"/>
      <c r="T90" s="35"/>
      <c r="U90" s="57"/>
      <c r="V90" s="35"/>
      <c r="W90" s="35"/>
      <c r="X90" s="35"/>
    </row>
    <row r="91" spans="7:24" s="19" customFormat="1" x14ac:dyDescent="0.25">
      <c r="G91" s="41"/>
      <c r="H91" s="41"/>
      <c r="I91" s="35"/>
      <c r="J91" s="35"/>
      <c r="K91" s="35"/>
      <c r="L91" s="35"/>
      <c r="M91" s="35"/>
      <c r="N91" s="35"/>
      <c r="O91" s="35"/>
      <c r="P91" s="35"/>
      <c r="Q91" s="35"/>
      <c r="R91" s="35"/>
      <c r="S91" s="35"/>
      <c r="T91" s="35"/>
      <c r="U91" s="57"/>
      <c r="V91" s="35"/>
      <c r="W91" s="35"/>
      <c r="X91" s="35"/>
    </row>
    <row r="92" spans="7:24" s="19" customFormat="1" x14ac:dyDescent="0.25">
      <c r="G92" s="41"/>
      <c r="H92" s="41"/>
      <c r="I92" s="35"/>
      <c r="J92" s="35"/>
      <c r="K92" s="35"/>
      <c r="L92" s="35"/>
      <c r="M92" s="35"/>
      <c r="N92" s="35"/>
      <c r="O92" s="35"/>
      <c r="P92" s="35"/>
      <c r="Q92" s="35"/>
      <c r="R92" s="35"/>
      <c r="S92" s="35"/>
      <c r="T92" s="35"/>
      <c r="U92" s="57"/>
      <c r="V92" s="35"/>
      <c r="W92" s="35"/>
      <c r="X92" s="35"/>
    </row>
    <row r="93" spans="7:24" s="19" customFormat="1" x14ac:dyDescent="0.25">
      <c r="G93" s="41"/>
      <c r="H93" s="41"/>
      <c r="I93" s="35"/>
      <c r="J93" s="35"/>
      <c r="K93" s="35"/>
      <c r="L93" s="35"/>
      <c r="M93" s="35"/>
      <c r="N93" s="35"/>
      <c r="O93" s="35"/>
      <c r="P93" s="35"/>
      <c r="Q93" s="35"/>
      <c r="R93" s="35"/>
      <c r="S93" s="35"/>
      <c r="T93" s="35"/>
      <c r="U93" s="57"/>
      <c r="V93" s="35"/>
      <c r="W93" s="35"/>
      <c r="X93" s="35"/>
    </row>
    <row r="94" spans="7:24" s="19" customFormat="1" x14ac:dyDescent="0.25">
      <c r="G94" s="41"/>
      <c r="H94" s="41"/>
      <c r="I94" s="35"/>
      <c r="J94" s="35"/>
      <c r="K94" s="35"/>
      <c r="L94" s="35"/>
      <c r="M94" s="35"/>
      <c r="N94" s="35"/>
      <c r="O94" s="35"/>
      <c r="P94" s="35"/>
      <c r="Q94" s="35"/>
      <c r="R94" s="35"/>
      <c r="S94" s="35"/>
      <c r="T94" s="35"/>
      <c r="U94" s="57"/>
      <c r="V94" s="35"/>
      <c r="W94" s="35"/>
      <c r="X94" s="35"/>
    </row>
    <row r="95" spans="7:24" s="19" customFormat="1" x14ac:dyDescent="0.25">
      <c r="G95" s="41"/>
      <c r="H95" s="41"/>
      <c r="I95" s="35"/>
      <c r="J95" s="35"/>
      <c r="K95" s="35"/>
      <c r="L95" s="35"/>
      <c r="M95" s="35"/>
      <c r="N95" s="35"/>
      <c r="O95" s="35"/>
      <c r="P95" s="35"/>
      <c r="Q95" s="35"/>
      <c r="R95" s="35"/>
      <c r="S95" s="35"/>
      <c r="T95" s="35"/>
      <c r="U95" s="57"/>
      <c r="V95" s="35"/>
      <c r="W95" s="35"/>
      <c r="X95" s="35"/>
    </row>
    <row r="96" spans="7:24" s="19" customFormat="1" x14ac:dyDescent="0.25">
      <c r="G96" s="41"/>
      <c r="H96" s="41"/>
      <c r="I96" s="35"/>
      <c r="J96" s="35"/>
      <c r="K96" s="35"/>
      <c r="L96" s="35"/>
      <c r="M96" s="35"/>
      <c r="N96" s="35"/>
      <c r="O96" s="35"/>
      <c r="P96" s="35"/>
      <c r="Q96" s="35"/>
      <c r="R96" s="35"/>
      <c r="S96" s="35"/>
      <c r="T96" s="35"/>
      <c r="U96" s="57"/>
      <c r="V96" s="35"/>
      <c r="W96" s="35"/>
      <c r="X96" s="35"/>
    </row>
    <row r="97" spans="7:24" s="19" customFormat="1" x14ac:dyDescent="0.25">
      <c r="G97" s="41"/>
      <c r="H97" s="41"/>
      <c r="I97" s="35"/>
      <c r="J97" s="35"/>
      <c r="K97" s="35"/>
      <c r="L97" s="35"/>
      <c r="M97" s="35"/>
      <c r="N97" s="35"/>
      <c r="O97" s="35"/>
      <c r="P97" s="35"/>
      <c r="Q97" s="35"/>
      <c r="R97" s="35"/>
      <c r="S97" s="35"/>
      <c r="T97" s="35"/>
      <c r="U97" s="57"/>
      <c r="V97" s="35"/>
      <c r="W97" s="35"/>
      <c r="X97" s="35"/>
    </row>
    <row r="98" spans="7:24" s="19" customFormat="1" x14ac:dyDescent="0.25">
      <c r="G98" s="41"/>
      <c r="H98" s="41"/>
      <c r="I98" s="35"/>
      <c r="J98" s="35"/>
      <c r="K98" s="35"/>
      <c r="L98" s="35"/>
      <c r="M98" s="35"/>
      <c r="N98" s="35"/>
      <c r="O98" s="35"/>
      <c r="P98" s="35"/>
      <c r="Q98" s="35"/>
      <c r="R98" s="35"/>
      <c r="S98" s="35"/>
      <c r="T98" s="35"/>
      <c r="U98" s="57"/>
      <c r="V98" s="35"/>
      <c r="W98" s="35"/>
      <c r="X98" s="35"/>
    </row>
    <row r="99" spans="7:24" s="19" customFormat="1" x14ac:dyDescent="0.25">
      <c r="G99" s="41"/>
      <c r="H99" s="41"/>
      <c r="I99" s="35"/>
      <c r="J99" s="35"/>
      <c r="K99" s="35"/>
      <c r="L99" s="35"/>
      <c r="M99" s="35"/>
      <c r="N99" s="35"/>
      <c r="O99" s="35"/>
      <c r="P99" s="35"/>
      <c r="Q99" s="35"/>
      <c r="R99" s="35"/>
      <c r="S99" s="35"/>
      <c r="T99" s="35"/>
      <c r="U99" s="57"/>
      <c r="V99" s="35"/>
      <c r="W99" s="35"/>
      <c r="X99" s="35"/>
    </row>
    <row r="100" spans="7:24" s="19" customFormat="1" x14ac:dyDescent="0.25">
      <c r="G100" s="41"/>
      <c r="H100" s="41"/>
      <c r="I100" s="35"/>
      <c r="J100" s="35"/>
      <c r="K100" s="35"/>
      <c r="L100" s="35"/>
      <c r="M100" s="35"/>
      <c r="N100" s="35"/>
      <c r="O100" s="35"/>
      <c r="P100" s="35"/>
      <c r="Q100" s="35"/>
      <c r="R100" s="35"/>
      <c r="S100" s="35"/>
      <c r="T100" s="35"/>
      <c r="U100" s="57"/>
      <c r="V100" s="35"/>
      <c r="W100" s="35"/>
      <c r="X100" s="35"/>
    </row>
    <row r="101" spans="7:24" s="19" customFormat="1" x14ac:dyDescent="0.25">
      <c r="G101" s="41"/>
      <c r="H101" s="41"/>
      <c r="I101" s="35"/>
      <c r="J101" s="35"/>
      <c r="K101" s="35"/>
      <c r="L101" s="35"/>
      <c r="M101" s="35"/>
      <c r="N101" s="35"/>
      <c r="O101" s="35"/>
      <c r="P101" s="35"/>
      <c r="Q101" s="35"/>
      <c r="R101" s="35"/>
      <c r="S101" s="35"/>
      <c r="T101" s="35"/>
      <c r="U101" s="57"/>
      <c r="V101" s="35"/>
      <c r="W101" s="35"/>
      <c r="X101" s="35"/>
    </row>
    <row r="102" spans="7:24" s="19" customFormat="1" x14ac:dyDescent="0.25">
      <c r="G102" s="41"/>
      <c r="H102" s="41"/>
      <c r="I102" s="35"/>
      <c r="J102" s="35"/>
      <c r="K102" s="35"/>
      <c r="L102" s="35"/>
      <c r="M102" s="35"/>
      <c r="N102" s="35"/>
      <c r="O102" s="35"/>
      <c r="P102" s="35"/>
      <c r="Q102" s="35"/>
      <c r="R102" s="35"/>
      <c r="S102" s="35"/>
      <c r="T102" s="35"/>
      <c r="U102" s="57"/>
      <c r="V102" s="35"/>
      <c r="W102" s="35"/>
      <c r="X102" s="35"/>
    </row>
    <row r="103" spans="7:24" s="19" customFormat="1" x14ac:dyDescent="0.25">
      <c r="G103" s="41"/>
      <c r="H103" s="41"/>
      <c r="I103" s="35"/>
      <c r="J103" s="35"/>
      <c r="K103" s="35"/>
      <c r="L103" s="35"/>
      <c r="M103" s="35"/>
      <c r="N103" s="35"/>
      <c r="O103" s="35"/>
      <c r="P103" s="35"/>
      <c r="Q103" s="35"/>
      <c r="R103" s="35"/>
      <c r="S103" s="35"/>
      <c r="T103" s="35"/>
      <c r="U103" s="57"/>
      <c r="V103" s="35"/>
      <c r="W103" s="35"/>
      <c r="X103" s="35"/>
    </row>
    <row r="104" spans="7:24" s="19" customFormat="1" x14ac:dyDescent="0.25">
      <c r="G104" s="41"/>
      <c r="H104" s="41"/>
      <c r="I104" s="35"/>
      <c r="J104" s="35"/>
      <c r="K104" s="35"/>
      <c r="L104" s="35"/>
      <c r="M104" s="35"/>
      <c r="N104" s="35"/>
      <c r="O104" s="35"/>
      <c r="P104" s="35"/>
      <c r="Q104" s="35"/>
      <c r="R104" s="35"/>
      <c r="S104" s="35"/>
      <c r="T104" s="35"/>
      <c r="U104" s="57"/>
      <c r="V104" s="35"/>
      <c r="W104" s="35"/>
      <c r="X104" s="35"/>
    </row>
    <row r="105" spans="7:24" s="19" customFormat="1" x14ac:dyDescent="0.25">
      <c r="G105" s="41"/>
      <c r="H105" s="41"/>
      <c r="I105" s="35"/>
      <c r="J105" s="35"/>
      <c r="K105" s="35"/>
      <c r="L105" s="35"/>
      <c r="M105" s="35"/>
      <c r="N105" s="35"/>
      <c r="O105" s="35"/>
      <c r="P105" s="35"/>
      <c r="Q105" s="35"/>
      <c r="R105" s="35"/>
      <c r="S105" s="35"/>
      <c r="T105" s="35"/>
      <c r="U105" s="57"/>
      <c r="V105" s="35"/>
      <c r="W105" s="35"/>
      <c r="X105" s="35"/>
    </row>
    <row r="106" spans="7:24" s="19" customFormat="1" x14ac:dyDescent="0.25">
      <c r="G106" s="41"/>
      <c r="H106" s="41"/>
      <c r="I106" s="35"/>
      <c r="J106" s="35"/>
      <c r="K106" s="35"/>
      <c r="L106" s="35"/>
      <c r="M106" s="35"/>
      <c r="N106" s="35"/>
      <c r="O106" s="35"/>
      <c r="P106" s="35"/>
      <c r="Q106" s="35"/>
      <c r="R106" s="35"/>
      <c r="S106" s="35"/>
      <c r="T106" s="35"/>
      <c r="U106" s="57"/>
      <c r="V106" s="35"/>
      <c r="W106" s="35"/>
      <c r="X106" s="35"/>
    </row>
    <row r="107" spans="7:24" s="19" customFormat="1" x14ac:dyDescent="0.25">
      <c r="G107" s="41"/>
      <c r="H107" s="41"/>
      <c r="I107" s="35"/>
      <c r="J107" s="35"/>
      <c r="K107" s="35"/>
      <c r="L107" s="35"/>
      <c r="M107" s="35"/>
      <c r="N107" s="35"/>
      <c r="O107" s="35"/>
      <c r="P107" s="35"/>
      <c r="Q107" s="35"/>
      <c r="R107" s="35"/>
      <c r="S107" s="35"/>
      <c r="T107" s="35"/>
      <c r="U107" s="57"/>
      <c r="V107" s="35"/>
      <c r="W107" s="35"/>
      <c r="X107" s="35"/>
    </row>
    <row r="108" spans="7:24" s="19" customFormat="1" x14ac:dyDescent="0.25">
      <c r="G108" s="41"/>
      <c r="H108" s="41"/>
      <c r="I108" s="35"/>
      <c r="J108" s="35"/>
      <c r="K108" s="35"/>
      <c r="L108" s="35"/>
      <c r="M108" s="35"/>
      <c r="N108" s="35"/>
      <c r="O108" s="35"/>
      <c r="P108" s="35"/>
      <c r="Q108" s="35"/>
      <c r="R108" s="35"/>
      <c r="S108" s="35"/>
      <c r="T108" s="35"/>
      <c r="U108" s="57"/>
      <c r="V108" s="35"/>
      <c r="W108" s="35"/>
      <c r="X108" s="35"/>
    </row>
    <row r="109" spans="7:24" s="19" customFormat="1" x14ac:dyDescent="0.25">
      <c r="G109" s="41"/>
      <c r="H109" s="41"/>
      <c r="I109" s="35"/>
      <c r="J109" s="35"/>
      <c r="K109" s="35"/>
      <c r="L109" s="35"/>
      <c r="M109" s="35"/>
      <c r="N109" s="35"/>
      <c r="O109" s="35"/>
      <c r="P109" s="35"/>
      <c r="Q109" s="35"/>
      <c r="R109" s="35"/>
      <c r="S109" s="35"/>
      <c r="T109" s="35"/>
      <c r="U109" s="57"/>
      <c r="V109" s="35"/>
      <c r="W109" s="35"/>
      <c r="X109" s="35"/>
    </row>
    <row r="110" spans="7:24" s="19" customFormat="1" x14ac:dyDescent="0.25">
      <c r="G110" s="41"/>
      <c r="H110" s="41"/>
      <c r="I110" s="35"/>
      <c r="J110" s="35"/>
      <c r="K110" s="35"/>
      <c r="L110" s="35"/>
      <c r="M110" s="35"/>
      <c r="N110" s="35"/>
      <c r="O110" s="35"/>
      <c r="P110" s="35"/>
      <c r="Q110" s="35"/>
      <c r="R110" s="35"/>
      <c r="S110" s="35"/>
      <c r="T110" s="35"/>
      <c r="U110" s="57"/>
      <c r="V110" s="35"/>
      <c r="W110" s="35"/>
      <c r="X110" s="35"/>
    </row>
    <row r="111" spans="7:24" s="19" customFormat="1" x14ac:dyDescent="0.25">
      <c r="G111" s="41"/>
      <c r="H111" s="41"/>
      <c r="I111" s="35"/>
      <c r="J111" s="35"/>
      <c r="K111" s="35"/>
      <c r="L111" s="35"/>
      <c r="M111" s="35"/>
      <c r="N111" s="35"/>
      <c r="O111" s="35"/>
      <c r="P111" s="35"/>
      <c r="Q111" s="35"/>
      <c r="R111" s="35"/>
      <c r="S111" s="35"/>
      <c r="T111" s="35"/>
      <c r="U111" s="57"/>
      <c r="V111" s="35"/>
      <c r="W111" s="35"/>
      <c r="X111" s="35"/>
    </row>
    <row r="112" spans="7:24" s="19" customFormat="1" x14ac:dyDescent="0.25">
      <c r="G112" s="41"/>
      <c r="H112" s="41"/>
      <c r="I112" s="35"/>
      <c r="J112" s="35"/>
      <c r="K112" s="35"/>
      <c r="L112" s="35"/>
      <c r="M112" s="35"/>
      <c r="N112" s="35"/>
      <c r="O112" s="35"/>
      <c r="P112" s="35"/>
      <c r="Q112" s="35"/>
      <c r="R112" s="35"/>
      <c r="S112" s="35"/>
      <c r="T112" s="35"/>
      <c r="U112" s="57"/>
      <c r="V112" s="35"/>
      <c r="W112" s="35"/>
      <c r="X112" s="35"/>
    </row>
    <row r="113" spans="7:24" s="19" customFormat="1" x14ac:dyDescent="0.25">
      <c r="G113" s="41"/>
      <c r="H113" s="41"/>
      <c r="I113" s="35"/>
      <c r="J113" s="35"/>
      <c r="K113" s="35"/>
      <c r="L113" s="35"/>
      <c r="M113" s="35"/>
      <c r="N113" s="35"/>
      <c r="O113" s="35"/>
      <c r="P113" s="35"/>
      <c r="Q113" s="35"/>
      <c r="R113" s="35"/>
      <c r="S113" s="35"/>
      <c r="T113" s="35"/>
      <c r="U113" s="57"/>
      <c r="V113" s="35"/>
      <c r="W113" s="35"/>
      <c r="X113" s="35"/>
    </row>
    <row r="114" spans="7:24" s="19" customFormat="1" x14ac:dyDescent="0.25">
      <c r="G114" s="41"/>
      <c r="H114" s="41"/>
      <c r="I114" s="35"/>
      <c r="J114" s="35"/>
      <c r="K114" s="35"/>
      <c r="L114" s="35"/>
      <c r="M114" s="35"/>
      <c r="N114" s="35"/>
      <c r="O114" s="35"/>
      <c r="P114" s="35"/>
      <c r="Q114" s="35"/>
      <c r="R114" s="35"/>
      <c r="S114" s="35"/>
      <c r="T114" s="35"/>
      <c r="U114" s="57"/>
      <c r="V114" s="35"/>
      <c r="W114" s="35"/>
      <c r="X114" s="35"/>
    </row>
    <row r="115" spans="7:24" s="19" customFormat="1" x14ac:dyDescent="0.25">
      <c r="G115" s="41"/>
      <c r="H115" s="41"/>
      <c r="I115" s="35"/>
      <c r="J115" s="35"/>
      <c r="K115" s="35"/>
      <c r="L115" s="35"/>
      <c r="M115" s="35"/>
      <c r="N115" s="35"/>
      <c r="O115" s="35"/>
      <c r="P115" s="35"/>
      <c r="Q115" s="35"/>
      <c r="R115" s="35"/>
      <c r="S115" s="35"/>
      <c r="T115" s="35"/>
      <c r="U115" s="57"/>
      <c r="V115" s="35"/>
      <c r="W115" s="35"/>
      <c r="X115" s="35"/>
    </row>
    <row r="116" spans="7:24" s="19" customFormat="1" x14ac:dyDescent="0.25">
      <c r="G116" s="41"/>
      <c r="H116" s="41"/>
      <c r="I116" s="35"/>
      <c r="J116" s="35"/>
      <c r="K116" s="35"/>
      <c r="L116" s="35"/>
      <c r="M116" s="35"/>
      <c r="N116" s="35"/>
      <c r="O116" s="35"/>
      <c r="P116" s="35"/>
      <c r="Q116" s="35"/>
      <c r="R116" s="35"/>
      <c r="S116" s="35"/>
      <c r="T116" s="35"/>
      <c r="U116" s="57"/>
      <c r="V116" s="35"/>
      <c r="W116" s="35"/>
      <c r="X116" s="35"/>
    </row>
    <row r="117" spans="7:24" s="19" customFormat="1" x14ac:dyDescent="0.25">
      <c r="G117" s="41"/>
      <c r="H117" s="41"/>
      <c r="I117" s="35"/>
      <c r="J117" s="35"/>
      <c r="K117" s="35"/>
      <c r="L117" s="35"/>
      <c r="M117" s="35"/>
      <c r="N117" s="35"/>
      <c r="O117" s="35"/>
      <c r="P117" s="35"/>
      <c r="Q117" s="35"/>
      <c r="R117" s="35"/>
      <c r="S117" s="35"/>
      <c r="T117" s="35"/>
      <c r="U117" s="57"/>
      <c r="V117" s="35"/>
      <c r="W117" s="35"/>
      <c r="X117" s="35"/>
    </row>
    <row r="118" spans="7:24" s="19" customFormat="1" x14ac:dyDescent="0.25">
      <c r="G118" s="41"/>
      <c r="H118" s="41"/>
      <c r="I118" s="35"/>
      <c r="J118" s="35"/>
      <c r="K118" s="35"/>
      <c r="L118" s="35"/>
      <c r="M118" s="35"/>
      <c r="N118" s="35"/>
      <c r="O118" s="35"/>
      <c r="P118" s="35"/>
      <c r="Q118" s="35"/>
      <c r="R118" s="35"/>
      <c r="S118" s="35"/>
      <c r="T118" s="35"/>
      <c r="U118" s="57"/>
      <c r="V118" s="35"/>
      <c r="W118" s="35"/>
      <c r="X118" s="35"/>
    </row>
    <row r="119" spans="7:24" s="19" customFormat="1" x14ac:dyDescent="0.25">
      <c r="G119" s="41"/>
      <c r="H119" s="41"/>
      <c r="I119" s="35"/>
      <c r="J119" s="35"/>
      <c r="K119" s="35"/>
      <c r="L119" s="35"/>
      <c r="M119" s="35"/>
      <c r="N119" s="35"/>
      <c r="O119" s="35"/>
      <c r="P119" s="35"/>
      <c r="Q119" s="35"/>
      <c r="R119" s="35"/>
      <c r="S119" s="35"/>
      <c r="T119" s="35"/>
      <c r="U119" s="57"/>
      <c r="V119" s="35"/>
      <c r="W119" s="35"/>
      <c r="X119" s="35"/>
    </row>
    <row r="120" spans="7:24" s="19" customFormat="1" x14ac:dyDescent="0.25">
      <c r="G120" s="41"/>
      <c r="H120" s="41"/>
      <c r="I120" s="35"/>
      <c r="J120" s="35"/>
      <c r="K120" s="35"/>
      <c r="L120" s="35"/>
      <c r="M120" s="35"/>
      <c r="N120" s="35"/>
      <c r="O120" s="35"/>
      <c r="P120" s="35"/>
      <c r="Q120" s="35"/>
      <c r="R120" s="35"/>
      <c r="S120" s="35"/>
      <c r="T120" s="35"/>
      <c r="U120" s="57"/>
      <c r="V120" s="35"/>
      <c r="W120" s="35"/>
      <c r="X120" s="35"/>
    </row>
    <row r="121" spans="7:24" s="19" customFormat="1" x14ac:dyDescent="0.25">
      <c r="G121" s="41"/>
      <c r="H121" s="41"/>
      <c r="I121" s="35"/>
      <c r="J121" s="35"/>
      <c r="K121" s="35"/>
      <c r="L121" s="35"/>
      <c r="M121" s="35"/>
      <c r="N121" s="35"/>
      <c r="O121" s="35"/>
      <c r="P121" s="35"/>
      <c r="Q121" s="35"/>
      <c r="R121" s="35"/>
      <c r="S121" s="35"/>
      <c r="T121" s="35"/>
      <c r="U121" s="57"/>
      <c r="V121" s="35"/>
      <c r="W121" s="35"/>
      <c r="X121" s="35"/>
    </row>
    <row r="122" spans="7:24" s="19" customFormat="1" x14ac:dyDescent="0.25">
      <c r="G122" s="41"/>
      <c r="H122" s="41"/>
      <c r="I122" s="35"/>
      <c r="J122" s="35"/>
      <c r="K122" s="35"/>
      <c r="L122" s="35"/>
      <c r="M122" s="35"/>
      <c r="N122" s="35"/>
      <c r="O122" s="35"/>
      <c r="P122" s="35"/>
      <c r="Q122" s="35"/>
      <c r="R122" s="35"/>
      <c r="S122" s="35"/>
      <c r="T122" s="35"/>
      <c r="U122" s="57"/>
      <c r="V122" s="35"/>
      <c r="W122" s="35"/>
      <c r="X122" s="35"/>
    </row>
    <row r="123" spans="7:24" s="19" customFormat="1" x14ac:dyDescent="0.25">
      <c r="G123" s="41"/>
      <c r="H123" s="41"/>
      <c r="I123" s="35"/>
      <c r="J123" s="35"/>
      <c r="K123" s="35"/>
      <c r="L123" s="35"/>
      <c r="M123" s="35"/>
      <c r="N123" s="35"/>
      <c r="O123" s="35"/>
      <c r="P123" s="35"/>
      <c r="Q123" s="35"/>
      <c r="R123" s="35"/>
      <c r="S123" s="35"/>
      <c r="T123" s="35"/>
      <c r="U123" s="57"/>
      <c r="V123" s="35"/>
      <c r="W123" s="35"/>
      <c r="X123" s="35"/>
    </row>
    <row r="124" spans="7:24" s="19" customFormat="1" x14ac:dyDescent="0.25">
      <c r="G124" s="41"/>
      <c r="H124" s="41"/>
      <c r="I124" s="35"/>
      <c r="J124" s="35"/>
      <c r="K124" s="35"/>
      <c r="L124" s="35"/>
      <c r="M124" s="35"/>
      <c r="N124" s="35"/>
      <c r="O124" s="35"/>
      <c r="P124" s="35"/>
      <c r="Q124" s="35"/>
      <c r="R124" s="35"/>
      <c r="S124" s="35"/>
      <c r="T124" s="35"/>
      <c r="U124" s="57"/>
      <c r="V124" s="35"/>
      <c r="W124" s="35"/>
      <c r="X124" s="35"/>
    </row>
    <row r="125" spans="7:24" s="19" customFormat="1" x14ac:dyDescent="0.25">
      <c r="G125" s="41"/>
      <c r="H125" s="41"/>
      <c r="I125" s="35"/>
      <c r="J125" s="35"/>
      <c r="K125" s="35"/>
      <c r="L125" s="35"/>
      <c r="M125" s="35"/>
      <c r="N125" s="35"/>
      <c r="O125" s="35"/>
      <c r="P125" s="35"/>
      <c r="Q125" s="35"/>
      <c r="R125" s="35"/>
      <c r="S125" s="35"/>
      <c r="T125" s="35"/>
      <c r="U125" s="57"/>
      <c r="V125" s="35"/>
      <c r="W125" s="35"/>
      <c r="X125" s="35"/>
    </row>
    <row r="126" spans="7:24" s="19" customFormat="1" x14ac:dyDescent="0.25">
      <c r="G126" s="41"/>
      <c r="H126" s="41"/>
      <c r="I126" s="35"/>
      <c r="J126" s="35"/>
      <c r="K126" s="35"/>
      <c r="L126" s="35"/>
      <c r="M126" s="35"/>
      <c r="N126" s="35"/>
      <c r="O126" s="35"/>
      <c r="P126" s="35"/>
      <c r="Q126" s="35"/>
      <c r="R126" s="35"/>
      <c r="S126" s="35"/>
      <c r="T126" s="35"/>
      <c r="U126" s="57"/>
      <c r="V126" s="35"/>
      <c r="W126" s="35"/>
      <c r="X126" s="35"/>
    </row>
    <row r="127" spans="7:24" s="19" customFormat="1" x14ac:dyDescent="0.25">
      <c r="G127" s="41"/>
      <c r="H127" s="41"/>
      <c r="I127" s="35"/>
      <c r="J127" s="35"/>
      <c r="K127" s="35"/>
      <c r="L127" s="35"/>
      <c r="M127" s="35"/>
      <c r="N127" s="35"/>
      <c r="O127" s="35"/>
      <c r="P127" s="35"/>
      <c r="Q127" s="35"/>
      <c r="R127" s="35"/>
      <c r="S127" s="35"/>
      <c r="T127" s="35"/>
      <c r="U127" s="57"/>
      <c r="V127" s="35"/>
      <c r="W127" s="35"/>
      <c r="X127" s="35"/>
    </row>
    <row r="128" spans="7:24" s="19" customFormat="1" x14ac:dyDescent="0.25">
      <c r="G128" s="41"/>
      <c r="H128" s="41"/>
      <c r="I128" s="35"/>
      <c r="J128" s="35"/>
      <c r="K128" s="35"/>
      <c r="L128" s="35"/>
      <c r="M128" s="35"/>
      <c r="N128" s="35"/>
      <c r="O128" s="35"/>
      <c r="P128" s="35"/>
      <c r="Q128" s="35"/>
      <c r="R128" s="35"/>
      <c r="S128" s="35"/>
      <c r="T128" s="35"/>
      <c r="U128" s="57"/>
      <c r="V128" s="35"/>
      <c r="W128" s="35"/>
      <c r="X128" s="35"/>
    </row>
    <row r="129" spans="7:24" s="19" customFormat="1" x14ac:dyDescent="0.25">
      <c r="G129" s="41"/>
      <c r="H129" s="41"/>
      <c r="I129" s="35"/>
      <c r="J129" s="35"/>
      <c r="K129" s="35"/>
      <c r="L129" s="35"/>
      <c r="M129" s="35"/>
      <c r="N129" s="35"/>
      <c r="O129" s="35"/>
      <c r="P129" s="35"/>
      <c r="Q129" s="35"/>
      <c r="R129" s="35"/>
      <c r="S129" s="35"/>
      <c r="T129" s="35"/>
      <c r="U129" s="57"/>
      <c r="V129" s="35"/>
      <c r="W129" s="35"/>
      <c r="X129" s="35"/>
    </row>
    <row r="130" spans="7:24" s="19" customFormat="1" x14ac:dyDescent="0.25">
      <c r="G130" s="41"/>
      <c r="H130" s="41"/>
      <c r="I130" s="35"/>
      <c r="J130" s="35"/>
      <c r="K130" s="35"/>
      <c r="L130" s="35"/>
      <c r="M130" s="35"/>
      <c r="N130" s="35"/>
      <c r="O130" s="35"/>
      <c r="P130" s="35"/>
      <c r="Q130" s="35"/>
      <c r="R130" s="35"/>
      <c r="S130" s="35"/>
      <c r="T130" s="35"/>
      <c r="U130" s="57"/>
      <c r="V130" s="35"/>
      <c r="W130" s="35"/>
      <c r="X130" s="35"/>
    </row>
    <row r="131" spans="7:24" s="19" customFormat="1" x14ac:dyDescent="0.25">
      <c r="G131" s="41"/>
      <c r="H131" s="41"/>
      <c r="I131" s="35"/>
      <c r="J131" s="35"/>
      <c r="K131" s="35"/>
      <c r="L131" s="35"/>
      <c r="M131" s="35"/>
      <c r="N131" s="35"/>
      <c r="O131" s="35"/>
      <c r="P131" s="35"/>
      <c r="Q131" s="35"/>
      <c r="R131" s="35"/>
      <c r="S131" s="35"/>
      <c r="T131" s="35"/>
      <c r="U131" s="57"/>
      <c r="V131" s="35"/>
      <c r="W131" s="35"/>
      <c r="X131" s="35"/>
    </row>
    <row r="132" spans="7:24" s="19" customFormat="1" x14ac:dyDescent="0.25">
      <c r="G132" s="41"/>
      <c r="H132" s="41"/>
      <c r="I132" s="35"/>
      <c r="J132" s="35"/>
      <c r="K132" s="35"/>
      <c r="L132" s="35"/>
      <c r="M132" s="35"/>
      <c r="N132" s="35"/>
      <c r="O132" s="35"/>
      <c r="P132" s="35"/>
      <c r="Q132" s="35"/>
      <c r="R132" s="35"/>
      <c r="S132" s="35"/>
      <c r="T132" s="35"/>
      <c r="U132" s="57"/>
      <c r="V132" s="35"/>
      <c r="W132" s="35"/>
      <c r="X132" s="35"/>
    </row>
    <row r="133" spans="7:24" s="19" customFormat="1" x14ac:dyDescent="0.25">
      <c r="G133" s="41"/>
      <c r="H133" s="41"/>
      <c r="I133" s="35"/>
      <c r="J133" s="35"/>
      <c r="K133" s="35"/>
      <c r="L133" s="35"/>
      <c r="M133" s="35"/>
      <c r="N133" s="35"/>
      <c r="O133" s="35"/>
      <c r="P133" s="35"/>
      <c r="Q133" s="35"/>
      <c r="R133" s="35"/>
      <c r="S133" s="35"/>
      <c r="T133" s="35"/>
      <c r="U133" s="57"/>
      <c r="V133" s="35"/>
      <c r="W133" s="35"/>
      <c r="X133" s="35"/>
    </row>
    <row r="134" spans="7:24" s="19" customFormat="1" x14ac:dyDescent="0.25">
      <c r="G134" s="41"/>
      <c r="H134" s="41"/>
      <c r="I134" s="35"/>
      <c r="J134" s="35"/>
      <c r="K134" s="35"/>
      <c r="L134" s="35"/>
      <c r="M134" s="35"/>
      <c r="N134" s="35"/>
      <c r="O134" s="35"/>
      <c r="P134" s="35"/>
      <c r="Q134" s="35"/>
      <c r="R134" s="35"/>
      <c r="S134" s="35"/>
      <c r="T134" s="35"/>
      <c r="U134" s="57"/>
      <c r="V134" s="35"/>
      <c r="W134" s="35"/>
      <c r="X134" s="35"/>
    </row>
    <row r="135" spans="7:24" s="19" customFormat="1" x14ac:dyDescent="0.25">
      <c r="G135" s="41"/>
      <c r="H135" s="41"/>
      <c r="I135" s="35"/>
      <c r="J135" s="35"/>
      <c r="K135" s="35"/>
      <c r="L135" s="35"/>
      <c r="M135" s="35"/>
      <c r="N135" s="35"/>
      <c r="O135" s="35"/>
      <c r="P135" s="35"/>
      <c r="Q135" s="35"/>
      <c r="R135" s="35"/>
      <c r="S135" s="35"/>
      <c r="T135" s="35"/>
      <c r="U135" s="57"/>
      <c r="V135" s="35"/>
      <c r="W135" s="35"/>
      <c r="X135" s="35"/>
    </row>
    <row r="136" spans="7:24" s="19" customFormat="1" x14ac:dyDescent="0.25">
      <c r="G136" s="41"/>
      <c r="H136" s="41"/>
      <c r="I136" s="35"/>
      <c r="J136" s="35"/>
      <c r="K136" s="35"/>
      <c r="L136" s="35"/>
      <c r="M136" s="35"/>
      <c r="N136" s="35"/>
      <c r="O136" s="35"/>
      <c r="P136" s="35"/>
      <c r="Q136" s="35"/>
      <c r="R136" s="35"/>
      <c r="S136" s="35"/>
      <c r="T136" s="35"/>
      <c r="U136" s="57"/>
      <c r="V136" s="35"/>
      <c r="W136" s="35"/>
      <c r="X136" s="35"/>
    </row>
    <row r="137" spans="7:24" s="19" customFormat="1" x14ac:dyDescent="0.25">
      <c r="G137" s="41"/>
      <c r="H137" s="41"/>
      <c r="I137" s="35"/>
      <c r="J137" s="35"/>
      <c r="K137" s="35"/>
      <c r="L137" s="35"/>
      <c r="M137" s="35"/>
      <c r="N137" s="35"/>
      <c r="O137" s="35"/>
      <c r="P137" s="35"/>
      <c r="Q137" s="35"/>
      <c r="R137" s="35"/>
      <c r="S137" s="35"/>
      <c r="T137" s="35"/>
      <c r="U137" s="57"/>
      <c r="V137" s="35"/>
      <c r="W137" s="35"/>
      <c r="X137" s="35"/>
    </row>
    <row r="138" spans="7:24" s="19" customFormat="1" x14ac:dyDescent="0.25">
      <c r="G138" s="41"/>
      <c r="H138" s="41"/>
      <c r="I138" s="35"/>
      <c r="J138" s="35"/>
      <c r="K138" s="35"/>
      <c r="L138" s="35"/>
      <c r="M138" s="35"/>
      <c r="N138" s="35"/>
      <c r="O138" s="35"/>
      <c r="P138" s="35"/>
      <c r="Q138" s="35"/>
      <c r="R138" s="35"/>
      <c r="S138" s="35"/>
      <c r="T138" s="35"/>
      <c r="U138" s="57"/>
      <c r="V138" s="35"/>
      <c r="W138" s="35"/>
      <c r="X138" s="35"/>
    </row>
    <row r="139" spans="7:24" s="19" customFormat="1" x14ac:dyDescent="0.25">
      <c r="G139" s="41"/>
      <c r="H139" s="41"/>
      <c r="I139" s="35"/>
      <c r="J139" s="35"/>
      <c r="K139" s="35"/>
      <c r="L139" s="35"/>
      <c r="M139" s="35"/>
      <c r="N139" s="35"/>
      <c r="O139" s="35"/>
      <c r="P139" s="35"/>
      <c r="Q139" s="35"/>
      <c r="R139" s="35"/>
      <c r="S139" s="35"/>
      <c r="T139" s="35"/>
      <c r="U139" s="57"/>
      <c r="V139" s="35"/>
      <c r="W139" s="35"/>
      <c r="X139" s="35"/>
    </row>
    <row r="140" spans="7:24" s="19" customFormat="1" x14ac:dyDescent="0.25">
      <c r="G140" s="41"/>
      <c r="H140" s="41"/>
      <c r="I140" s="35"/>
      <c r="J140" s="35"/>
      <c r="K140" s="35"/>
      <c r="L140" s="35"/>
      <c r="M140" s="35"/>
      <c r="N140" s="35"/>
      <c r="O140" s="35"/>
      <c r="P140" s="35"/>
      <c r="Q140" s="35"/>
      <c r="R140" s="35"/>
      <c r="S140" s="35"/>
      <c r="T140" s="35"/>
      <c r="U140" s="57"/>
      <c r="V140" s="35"/>
      <c r="W140" s="35"/>
      <c r="X140" s="35"/>
    </row>
    <row r="141" spans="7:24" s="19" customFormat="1" x14ac:dyDescent="0.25">
      <c r="G141" s="41"/>
      <c r="H141" s="41"/>
      <c r="I141" s="35"/>
      <c r="J141" s="35"/>
      <c r="K141" s="35"/>
      <c r="L141" s="35"/>
      <c r="M141" s="35"/>
      <c r="N141" s="35"/>
      <c r="O141" s="35"/>
      <c r="P141" s="35"/>
      <c r="Q141" s="35"/>
      <c r="R141" s="35"/>
      <c r="S141" s="35"/>
      <c r="T141" s="35"/>
      <c r="U141" s="57"/>
      <c r="V141" s="35"/>
      <c r="W141" s="35"/>
      <c r="X141" s="35"/>
    </row>
    <row r="142" spans="7:24" s="19" customFormat="1" x14ac:dyDescent="0.25">
      <c r="G142" s="41"/>
      <c r="H142" s="41"/>
      <c r="I142" s="35"/>
      <c r="J142" s="35"/>
      <c r="K142" s="35"/>
      <c r="L142" s="35"/>
      <c r="M142" s="35"/>
      <c r="N142" s="35"/>
      <c r="O142" s="35"/>
      <c r="P142" s="35"/>
      <c r="Q142" s="35"/>
      <c r="R142" s="35"/>
      <c r="S142" s="35"/>
      <c r="T142" s="35"/>
      <c r="U142" s="57"/>
      <c r="V142" s="35"/>
      <c r="W142" s="35"/>
      <c r="X142" s="35"/>
    </row>
    <row r="143" spans="7:24" s="19" customFormat="1" x14ac:dyDescent="0.25">
      <c r="G143" s="41"/>
      <c r="H143" s="41"/>
      <c r="I143" s="35"/>
      <c r="J143" s="35"/>
      <c r="K143" s="35"/>
      <c r="L143" s="35"/>
      <c r="M143" s="35"/>
      <c r="N143" s="35"/>
      <c r="O143" s="35"/>
      <c r="P143" s="35"/>
      <c r="Q143" s="35"/>
      <c r="R143" s="35"/>
      <c r="S143" s="35"/>
      <c r="T143" s="35"/>
      <c r="U143" s="57"/>
      <c r="V143" s="35"/>
      <c r="W143" s="35"/>
      <c r="X143" s="35"/>
    </row>
    <row r="144" spans="7:24" s="19" customFormat="1" x14ac:dyDescent="0.25">
      <c r="G144" s="41"/>
      <c r="H144" s="41"/>
      <c r="I144" s="35"/>
      <c r="J144" s="35"/>
      <c r="K144" s="35"/>
      <c r="L144" s="35"/>
      <c r="M144" s="35"/>
      <c r="N144" s="35"/>
      <c r="O144" s="35"/>
      <c r="P144" s="35"/>
      <c r="Q144" s="35"/>
      <c r="R144" s="35"/>
      <c r="S144" s="35"/>
      <c r="T144" s="35"/>
      <c r="U144" s="57"/>
      <c r="V144" s="35"/>
      <c r="W144" s="35"/>
      <c r="X144" s="35"/>
    </row>
    <row r="145" spans="7:24" s="19" customFormat="1" x14ac:dyDescent="0.25">
      <c r="G145" s="41"/>
      <c r="H145" s="41"/>
      <c r="I145" s="35"/>
      <c r="J145" s="35"/>
      <c r="K145" s="35"/>
      <c r="L145" s="35"/>
      <c r="M145" s="35"/>
      <c r="N145" s="35"/>
      <c r="O145" s="35"/>
      <c r="P145" s="35"/>
      <c r="Q145" s="35"/>
      <c r="R145" s="35"/>
      <c r="S145" s="35"/>
      <c r="T145" s="35"/>
      <c r="U145" s="57"/>
      <c r="V145" s="35"/>
      <c r="W145" s="35"/>
      <c r="X145" s="35"/>
    </row>
    <row r="146" spans="7:24" s="19" customFormat="1" x14ac:dyDescent="0.25">
      <c r="G146" s="41"/>
      <c r="H146" s="41"/>
      <c r="I146" s="35"/>
      <c r="J146" s="35"/>
      <c r="K146" s="35"/>
      <c r="L146" s="35"/>
      <c r="M146" s="35"/>
      <c r="N146" s="35"/>
      <c r="O146" s="35"/>
      <c r="P146" s="35"/>
      <c r="Q146" s="35"/>
      <c r="R146" s="35"/>
      <c r="S146" s="35"/>
      <c r="T146" s="35"/>
      <c r="U146" s="57"/>
      <c r="V146" s="35"/>
      <c r="W146" s="35"/>
      <c r="X146" s="35"/>
    </row>
    <row r="147" spans="7:24" s="19" customFormat="1" x14ac:dyDescent="0.25">
      <c r="G147" s="41"/>
      <c r="H147" s="41"/>
      <c r="I147" s="35"/>
      <c r="J147" s="35"/>
      <c r="K147" s="35"/>
      <c r="L147" s="35"/>
      <c r="M147" s="35"/>
      <c r="N147" s="35"/>
      <c r="O147" s="35"/>
      <c r="P147" s="35"/>
      <c r="Q147" s="35"/>
      <c r="R147" s="35"/>
      <c r="S147" s="35"/>
      <c r="T147" s="35"/>
      <c r="U147" s="57"/>
      <c r="V147" s="35"/>
      <c r="W147" s="35"/>
      <c r="X147" s="35"/>
    </row>
    <row r="148" spans="7:24" s="19" customFormat="1" x14ac:dyDescent="0.25">
      <c r="G148" s="41"/>
      <c r="H148" s="41"/>
      <c r="I148" s="35"/>
      <c r="J148" s="35"/>
      <c r="K148" s="35"/>
      <c r="L148" s="35"/>
      <c r="M148" s="35"/>
      <c r="N148" s="35"/>
      <c r="O148" s="35"/>
      <c r="P148" s="35"/>
      <c r="Q148" s="35"/>
      <c r="R148" s="35"/>
      <c r="S148" s="35"/>
      <c r="T148" s="35"/>
      <c r="U148" s="57"/>
      <c r="V148" s="35"/>
      <c r="W148" s="35"/>
      <c r="X148" s="35"/>
    </row>
    <row r="149" spans="7:24" s="19" customFormat="1" x14ac:dyDescent="0.25">
      <c r="G149" s="41"/>
      <c r="H149" s="41"/>
      <c r="I149" s="35"/>
      <c r="J149" s="35"/>
      <c r="K149" s="35"/>
      <c r="L149" s="35"/>
      <c r="M149" s="35"/>
      <c r="N149" s="35"/>
      <c r="O149" s="35"/>
      <c r="P149" s="35"/>
      <c r="Q149" s="35"/>
      <c r="R149" s="35"/>
      <c r="S149" s="35"/>
      <c r="T149" s="35"/>
      <c r="U149" s="57"/>
      <c r="V149" s="35"/>
      <c r="W149" s="35"/>
      <c r="X149" s="35"/>
    </row>
    <row r="150" spans="7:24" s="19" customFormat="1" x14ac:dyDescent="0.25">
      <c r="G150" s="41"/>
      <c r="H150" s="41"/>
      <c r="I150" s="35"/>
      <c r="J150" s="35"/>
      <c r="K150" s="35"/>
      <c r="L150" s="35"/>
      <c r="M150" s="35"/>
      <c r="N150" s="35"/>
      <c r="O150" s="35"/>
      <c r="P150" s="35"/>
      <c r="Q150" s="35"/>
      <c r="R150" s="35"/>
      <c r="S150" s="35"/>
      <c r="T150" s="35"/>
      <c r="U150" s="57"/>
      <c r="V150" s="35"/>
      <c r="W150" s="35"/>
      <c r="X150" s="35"/>
    </row>
    <row r="151" spans="7:24" s="19" customFormat="1" x14ac:dyDescent="0.25">
      <c r="G151" s="41"/>
      <c r="H151" s="41"/>
      <c r="I151" s="35"/>
      <c r="J151" s="35"/>
      <c r="K151" s="35"/>
      <c r="L151" s="35"/>
      <c r="M151" s="35"/>
      <c r="N151" s="35"/>
      <c r="O151" s="35"/>
      <c r="P151" s="35"/>
      <c r="Q151" s="35"/>
      <c r="R151" s="35"/>
      <c r="S151" s="35"/>
      <c r="T151" s="35"/>
      <c r="U151" s="57"/>
      <c r="V151" s="35"/>
      <c r="W151" s="35"/>
      <c r="X151" s="35"/>
    </row>
    <row r="152" spans="7:24" s="19" customFormat="1" x14ac:dyDescent="0.25">
      <c r="G152" s="41"/>
      <c r="H152" s="41"/>
      <c r="I152" s="35"/>
      <c r="J152" s="35"/>
      <c r="K152" s="35"/>
      <c r="L152" s="35"/>
      <c r="M152" s="35"/>
      <c r="N152" s="35"/>
      <c r="O152" s="35"/>
      <c r="P152" s="35"/>
      <c r="Q152" s="35"/>
      <c r="R152" s="35"/>
      <c r="S152" s="35"/>
      <c r="T152" s="35"/>
      <c r="U152" s="57"/>
      <c r="V152" s="35"/>
      <c r="W152" s="35"/>
      <c r="X152" s="35"/>
    </row>
    <row r="153" spans="7:24" s="19" customFormat="1" x14ac:dyDescent="0.25">
      <c r="G153" s="41"/>
      <c r="H153" s="41"/>
      <c r="I153" s="35"/>
      <c r="J153" s="35"/>
      <c r="K153" s="35"/>
      <c r="L153" s="35"/>
      <c r="M153" s="35"/>
      <c r="N153" s="35"/>
      <c r="O153" s="35"/>
      <c r="P153" s="35"/>
      <c r="Q153" s="35"/>
      <c r="R153" s="35"/>
      <c r="S153" s="35"/>
      <c r="T153" s="35"/>
      <c r="U153" s="57"/>
      <c r="V153" s="35"/>
      <c r="W153" s="35"/>
      <c r="X153" s="35"/>
    </row>
    <row r="154" spans="7:24" s="19" customFormat="1" x14ac:dyDescent="0.25">
      <c r="G154" s="41"/>
      <c r="H154" s="41"/>
      <c r="I154" s="35"/>
      <c r="J154" s="35"/>
      <c r="K154" s="35"/>
      <c r="L154" s="35"/>
      <c r="M154" s="35"/>
      <c r="N154" s="35"/>
      <c r="O154" s="35"/>
      <c r="P154" s="35"/>
      <c r="Q154" s="35"/>
      <c r="R154" s="35"/>
      <c r="S154" s="35"/>
      <c r="T154" s="35"/>
      <c r="U154" s="57"/>
      <c r="V154" s="35"/>
      <c r="W154" s="35"/>
      <c r="X154" s="35"/>
    </row>
    <row r="155" spans="7:24" s="19" customFormat="1" x14ac:dyDescent="0.25">
      <c r="G155" s="41"/>
      <c r="H155" s="41"/>
      <c r="I155" s="35"/>
      <c r="J155" s="35"/>
      <c r="K155" s="35"/>
      <c r="L155" s="35"/>
      <c r="M155" s="35"/>
      <c r="N155" s="35"/>
      <c r="O155" s="35"/>
      <c r="P155" s="35"/>
      <c r="Q155" s="35"/>
      <c r="R155" s="35"/>
      <c r="S155" s="35"/>
      <c r="T155" s="35"/>
      <c r="U155" s="57"/>
      <c r="V155" s="35"/>
      <c r="W155" s="35"/>
      <c r="X155" s="35"/>
    </row>
    <row r="156" spans="7:24" s="19" customFormat="1" x14ac:dyDescent="0.25">
      <c r="G156" s="41"/>
      <c r="H156" s="41"/>
      <c r="I156" s="35"/>
      <c r="J156" s="35"/>
      <c r="K156" s="35"/>
      <c r="L156" s="35"/>
      <c r="M156" s="35"/>
      <c r="N156" s="35"/>
      <c r="O156" s="35"/>
      <c r="P156" s="35"/>
      <c r="Q156" s="35"/>
      <c r="R156" s="35"/>
      <c r="S156" s="35"/>
      <c r="T156" s="35"/>
      <c r="U156" s="57"/>
      <c r="V156" s="35"/>
      <c r="W156" s="35"/>
      <c r="X156" s="35"/>
    </row>
    <row r="157" spans="7:24" s="19" customFormat="1" x14ac:dyDescent="0.25">
      <c r="G157" s="41"/>
      <c r="H157" s="41"/>
      <c r="I157" s="35"/>
      <c r="J157" s="35"/>
      <c r="K157" s="35"/>
      <c r="L157" s="35"/>
      <c r="M157" s="35"/>
      <c r="N157" s="35"/>
      <c r="O157" s="35"/>
      <c r="P157" s="35"/>
      <c r="Q157" s="35"/>
      <c r="R157" s="35"/>
      <c r="S157" s="35"/>
      <c r="T157" s="35"/>
      <c r="U157" s="57"/>
      <c r="V157" s="35"/>
      <c r="W157" s="35"/>
      <c r="X157" s="35"/>
    </row>
    <row r="158" spans="7:24" s="19" customFormat="1" x14ac:dyDescent="0.25">
      <c r="G158" s="41"/>
      <c r="H158" s="41"/>
      <c r="I158" s="35"/>
      <c r="J158" s="35"/>
      <c r="K158" s="35"/>
      <c r="L158" s="35"/>
      <c r="M158" s="35"/>
      <c r="N158" s="35"/>
      <c r="O158" s="35"/>
      <c r="P158" s="35"/>
      <c r="Q158" s="35"/>
      <c r="R158" s="35"/>
      <c r="S158" s="35"/>
      <c r="T158" s="35"/>
      <c r="U158" s="57"/>
      <c r="V158" s="35"/>
      <c r="W158" s="35"/>
      <c r="X158" s="35"/>
    </row>
    <row r="159" spans="7:24" s="19" customFormat="1" x14ac:dyDescent="0.25">
      <c r="G159" s="41"/>
      <c r="H159" s="41"/>
      <c r="I159" s="35"/>
      <c r="J159" s="35"/>
      <c r="K159" s="35"/>
      <c r="L159" s="35"/>
      <c r="M159" s="35"/>
      <c r="N159" s="35"/>
      <c r="O159" s="35"/>
      <c r="P159" s="35"/>
      <c r="Q159" s="35"/>
      <c r="R159" s="35"/>
      <c r="S159" s="35"/>
      <c r="T159" s="35"/>
      <c r="U159" s="57"/>
      <c r="V159" s="35"/>
      <c r="W159" s="35"/>
      <c r="X159" s="35"/>
    </row>
    <row r="160" spans="7:24" s="19" customFormat="1" x14ac:dyDescent="0.25">
      <c r="G160" s="41"/>
      <c r="H160" s="41"/>
      <c r="I160" s="35"/>
      <c r="J160" s="35"/>
      <c r="K160" s="35"/>
      <c r="L160" s="35"/>
      <c r="M160" s="35"/>
      <c r="N160" s="35"/>
      <c r="O160" s="35"/>
      <c r="P160" s="35"/>
      <c r="Q160" s="35"/>
      <c r="R160" s="35"/>
      <c r="S160" s="35"/>
      <c r="T160" s="35"/>
      <c r="U160" s="57"/>
      <c r="V160" s="35"/>
      <c r="W160" s="35"/>
      <c r="X160" s="35"/>
    </row>
    <row r="161" spans="7:24" s="19" customFormat="1" x14ac:dyDescent="0.25">
      <c r="G161" s="41"/>
      <c r="H161" s="41"/>
      <c r="I161" s="35"/>
      <c r="J161" s="35"/>
      <c r="K161" s="35"/>
      <c r="L161" s="35"/>
      <c r="M161" s="35"/>
      <c r="N161" s="35"/>
      <c r="O161" s="35"/>
      <c r="P161" s="35"/>
      <c r="Q161" s="35"/>
      <c r="R161" s="35"/>
      <c r="S161" s="35"/>
      <c r="T161" s="35"/>
      <c r="U161" s="57"/>
      <c r="V161" s="35"/>
      <c r="W161" s="35"/>
      <c r="X161" s="35"/>
    </row>
    <row r="162" spans="7:24" s="19" customFormat="1" x14ac:dyDescent="0.25">
      <c r="G162" s="41"/>
      <c r="H162" s="41"/>
      <c r="I162" s="35"/>
      <c r="J162" s="35"/>
      <c r="K162" s="35"/>
      <c r="L162" s="35"/>
      <c r="M162" s="35"/>
      <c r="N162" s="35"/>
      <c r="O162" s="35"/>
      <c r="P162" s="35"/>
      <c r="Q162" s="35"/>
      <c r="R162" s="35"/>
      <c r="S162" s="35"/>
      <c r="T162" s="35"/>
      <c r="U162" s="57"/>
      <c r="V162" s="35"/>
      <c r="W162" s="35"/>
      <c r="X162" s="35"/>
    </row>
    <row r="163" spans="7:24" s="19" customFormat="1" x14ac:dyDescent="0.25">
      <c r="G163" s="41"/>
      <c r="H163" s="41"/>
      <c r="I163" s="35"/>
      <c r="J163" s="35"/>
      <c r="K163" s="35"/>
      <c r="L163" s="35"/>
      <c r="M163" s="35"/>
      <c r="N163" s="35"/>
      <c r="O163" s="35"/>
      <c r="P163" s="35"/>
      <c r="Q163" s="35"/>
      <c r="R163" s="35"/>
      <c r="S163" s="35"/>
      <c r="T163" s="35"/>
      <c r="U163" s="57"/>
      <c r="V163" s="35"/>
      <c r="W163" s="35"/>
      <c r="X163" s="35"/>
    </row>
    <row r="164" spans="7:24" s="19" customFormat="1" x14ac:dyDescent="0.25">
      <c r="G164" s="41"/>
      <c r="H164" s="41"/>
      <c r="I164" s="35"/>
      <c r="J164" s="35"/>
      <c r="K164" s="35"/>
      <c r="L164" s="35"/>
      <c r="M164" s="35"/>
      <c r="N164" s="35"/>
      <c r="O164" s="35"/>
      <c r="P164" s="35"/>
      <c r="Q164" s="35"/>
      <c r="R164" s="35"/>
      <c r="S164" s="35"/>
      <c r="T164" s="35"/>
      <c r="U164" s="57"/>
      <c r="V164" s="35"/>
      <c r="W164" s="35"/>
      <c r="X164" s="35"/>
    </row>
    <row r="165" spans="7:24" s="19" customFormat="1" x14ac:dyDescent="0.25">
      <c r="G165" s="41"/>
      <c r="H165" s="41"/>
      <c r="I165" s="35"/>
      <c r="J165" s="35"/>
      <c r="K165" s="35"/>
      <c r="L165" s="35"/>
      <c r="M165" s="35"/>
      <c r="N165" s="35"/>
      <c r="O165" s="35"/>
      <c r="P165" s="35"/>
      <c r="Q165" s="35"/>
      <c r="R165" s="35"/>
      <c r="S165" s="35"/>
      <c r="T165" s="35"/>
      <c r="U165" s="57"/>
      <c r="V165" s="35"/>
      <c r="W165" s="35"/>
      <c r="X165" s="35"/>
    </row>
    <row r="166" spans="7:24" s="19" customFormat="1" x14ac:dyDescent="0.25">
      <c r="G166" s="41"/>
      <c r="H166" s="41"/>
      <c r="I166" s="35"/>
      <c r="J166" s="35"/>
      <c r="K166" s="35"/>
      <c r="L166" s="35"/>
      <c r="M166" s="35"/>
      <c r="N166" s="35"/>
      <c r="O166" s="35"/>
      <c r="P166" s="35"/>
      <c r="Q166" s="35"/>
      <c r="R166" s="35"/>
      <c r="S166" s="35"/>
      <c r="T166" s="35"/>
      <c r="U166" s="57"/>
      <c r="V166" s="35"/>
      <c r="W166" s="35"/>
      <c r="X166" s="35"/>
    </row>
    <row r="167" spans="7:24" s="19" customFormat="1" x14ac:dyDescent="0.25">
      <c r="G167" s="41"/>
      <c r="H167" s="41"/>
      <c r="I167" s="35"/>
      <c r="J167" s="35"/>
      <c r="K167" s="35"/>
      <c r="L167" s="35"/>
      <c r="M167" s="35"/>
      <c r="N167" s="35"/>
      <c r="O167" s="35"/>
      <c r="P167" s="35"/>
      <c r="Q167" s="35"/>
      <c r="R167" s="35"/>
      <c r="S167" s="35"/>
      <c r="T167" s="35"/>
      <c r="U167" s="57"/>
      <c r="V167" s="35"/>
      <c r="W167" s="35"/>
      <c r="X167" s="35"/>
    </row>
    <row r="168" spans="7:24" s="19" customFormat="1" x14ac:dyDescent="0.25">
      <c r="G168" s="41"/>
      <c r="H168" s="41"/>
      <c r="I168" s="35"/>
      <c r="J168" s="35"/>
      <c r="K168" s="35"/>
      <c r="L168" s="35"/>
      <c r="M168" s="35"/>
      <c r="N168" s="35"/>
      <c r="O168" s="35"/>
      <c r="P168" s="35"/>
      <c r="Q168" s="35"/>
      <c r="R168" s="35"/>
      <c r="S168" s="35"/>
      <c r="T168" s="35"/>
      <c r="U168" s="57"/>
      <c r="V168" s="35"/>
      <c r="W168" s="35"/>
      <c r="X168" s="35"/>
    </row>
    <row r="169" spans="7:24" s="19" customFormat="1" x14ac:dyDescent="0.25">
      <c r="G169" s="41"/>
      <c r="H169" s="41"/>
      <c r="I169" s="35"/>
      <c r="J169" s="35"/>
      <c r="K169" s="35"/>
      <c r="L169" s="35"/>
      <c r="M169" s="35"/>
      <c r="N169" s="35"/>
      <c r="O169" s="35"/>
      <c r="P169" s="35"/>
      <c r="Q169" s="35"/>
      <c r="R169" s="35"/>
      <c r="S169" s="35"/>
      <c r="T169" s="35"/>
      <c r="U169" s="57"/>
      <c r="V169" s="35"/>
      <c r="W169" s="35"/>
      <c r="X169" s="35"/>
    </row>
    <row r="170" spans="7:24" s="19" customFormat="1" x14ac:dyDescent="0.25">
      <c r="G170" s="41"/>
      <c r="H170" s="41"/>
      <c r="I170" s="35"/>
      <c r="J170" s="35"/>
      <c r="K170" s="35"/>
      <c r="L170" s="35"/>
      <c r="M170" s="35"/>
      <c r="N170" s="35"/>
      <c r="O170" s="35"/>
      <c r="P170" s="35"/>
      <c r="Q170" s="35"/>
      <c r="R170" s="35"/>
      <c r="S170" s="35"/>
      <c r="T170" s="35"/>
      <c r="U170" s="57"/>
      <c r="V170" s="35"/>
      <c r="W170" s="35"/>
      <c r="X170" s="35"/>
    </row>
    <row r="171" spans="7:24" s="19" customFormat="1" x14ac:dyDescent="0.25">
      <c r="G171" s="41"/>
      <c r="H171" s="41"/>
      <c r="I171" s="35"/>
      <c r="J171" s="35"/>
      <c r="K171" s="35"/>
      <c r="L171" s="35"/>
      <c r="M171" s="35"/>
      <c r="N171" s="35"/>
      <c r="O171" s="35"/>
      <c r="P171" s="35"/>
      <c r="Q171" s="35"/>
      <c r="R171" s="35"/>
      <c r="S171" s="35"/>
      <c r="T171" s="35"/>
      <c r="U171" s="57"/>
      <c r="V171" s="35"/>
      <c r="W171" s="35"/>
      <c r="X171" s="35"/>
    </row>
    <row r="172" spans="7:24" s="19" customFormat="1" x14ac:dyDescent="0.25">
      <c r="G172" s="41"/>
      <c r="H172" s="41"/>
      <c r="I172" s="35"/>
      <c r="J172" s="35"/>
      <c r="K172" s="35"/>
      <c r="L172" s="35"/>
      <c r="M172" s="35"/>
      <c r="N172" s="35"/>
      <c r="O172" s="35"/>
      <c r="P172" s="35"/>
      <c r="Q172" s="35"/>
      <c r="R172" s="35"/>
      <c r="S172" s="35"/>
      <c r="T172" s="35"/>
      <c r="U172" s="57"/>
      <c r="V172" s="35"/>
      <c r="W172" s="35"/>
      <c r="X172" s="35"/>
    </row>
    <row r="173" spans="7:24" s="19" customFormat="1" x14ac:dyDescent="0.25">
      <c r="G173" s="41"/>
      <c r="H173" s="41"/>
      <c r="I173" s="35"/>
      <c r="J173" s="35"/>
      <c r="K173" s="35"/>
      <c r="L173" s="35"/>
      <c r="M173" s="35"/>
      <c r="N173" s="35"/>
      <c r="O173" s="35"/>
      <c r="P173" s="35"/>
      <c r="Q173" s="35"/>
      <c r="R173" s="35"/>
      <c r="S173" s="35"/>
      <c r="T173" s="35"/>
      <c r="U173" s="57"/>
      <c r="V173" s="35"/>
      <c r="W173" s="35"/>
      <c r="X173" s="35"/>
    </row>
    <row r="174" spans="7:24" s="19" customFormat="1" x14ac:dyDescent="0.25">
      <c r="G174" s="41"/>
      <c r="H174" s="41"/>
      <c r="I174" s="35"/>
      <c r="J174" s="35"/>
      <c r="K174" s="35"/>
      <c r="L174" s="35"/>
      <c r="M174" s="35"/>
      <c r="N174" s="35"/>
      <c r="O174" s="35"/>
      <c r="P174" s="35"/>
      <c r="Q174" s="35"/>
      <c r="R174" s="35"/>
      <c r="S174" s="35"/>
      <c r="T174" s="35"/>
      <c r="U174" s="57"/>
      <c r="V174" s="35"/>
      <c r="W174" s="35"/>
      <c r="X174" s="35"/>
    </row>
    <row r="175" spans="7:24" s="19" customFormat="1" x14ac:dyDescent="0.25">
      <c r="G175" s="41"/>
      <c r="H175" s="41"/>
      <c r="I175" s="35"/>
      <c r="J175" s="35"/>
      <c r="K175" s="35"/>
      <c r="L175" s="35"/>
      <c r="M175" s="35"/>
      <c r="N175" s="35"/>
      <c r="O175" s="35"/>
      <c r="P175" s="35"/>
      <c r="Q175" s="35"/>
      <c r="R175" s="35"/>
      <c r="S175" s="35"/>
      <c r="T175" s="35"/>
      <c r="U175" s="57"/>
      <c r="V175" s="35"/>
      <c r="W175" s="35"/>
      <c r="X175" s="35"/>
    </row>
    <row r="176" spans="7:24" s="19" customFormat="1" x14ac:dyDescent="0.25">
      <c r="G176" s="41"/>
      <c r="H176" s="41"/>
      <c r="I176" s="35"/>
      <c r="J176" s="35"/>
      <c r="K176" s="35"/>
      <c r="L176" s="35"/>
      <c r="M176" s="35"/>
      <c r="N176" s="35"/>
      <c r="O176" s="35"/>
      <c r="P176" s="35"/>
      <c r="Q176" s="35"/>
      <c r="R176" s="35"/>
      <c r="S176" s="35"/>
      <c r="T176" s="35"/>
      <c r="U176" s="57"/>
      <c r="V176" s="35"/>
      <c r="W176" s="35"/>
      <c r="X176" s="35"/>
    </row>
    <row r="177" spans="7:24" s="19" customFormat="1" x14ac:dyDescent="0.25">
      <c r="G177" s="41"/>
      <c r="H177" s="41"/>
      <c r="I177" s="35"/>
      <c r="J177" s="35"/>
      <c r="K177" s="35"/>
      <c r="L177" s="35"/>
      <c r="M177" s="35"/>
      <c r="N177" s="35"/>
      <c r="O177" s="35"/>
      <c r="P177" s="35"/>
      <c r="Q177" s="35"/>
      <c r="R177" s="35"/>
      <c r="S177" s="35"/>
      <c r="T177" s="35"/>
      <c r="U177" s="57"/>
      <c r="V177" s="35"/>
      <c r="W177" s="35"/>
      <c r="X177" s="35"/>
    </row>
    <row r="178" spans="7:24" s="19" customFormat="1" x14ac:dyDescent="0.25">
      <c r="G178" s="41"/>
      <c r="H178" s="41"/>
      <c r="I178" s="35"/>
      <c r="J178" s="35"/>
      <c r="K178" s="35"/>
      <c r="L178" s="35"/>
      <c r="M178" s="35"/>
      <c r="N178" s="35"/>
      <c r="O178" s="35"/>
      <c r="P178" s="35"/>
      <c r="Q178" s="35"/>
      <c r="R178" s="35"/>
      <c r="S178" s="35"/>
      <c r="T178" s="35"/>
      <c r="U178" s="57"/>
      <c r="V178" s="35"/>
      <c r="W178" s="35"/>
      <c r="X178" s="35"/>
    </row>
    <row r="179" spans="7:24" s="19" customFormat="1" x14ac:dyDescent="0.25">
      <c r="G179" s="41"/>
      <c r="H179" s="41"/>
      <c r="I179" s="35"/>
      <c r="J179" s="35"/>
      <c r="K179" s="35"/>
      <c r="L179" s="35"/>
      <c r="M179" s="35"/>
      <c r="N179" s="35"/>
      <c r="O179" s="35"/>
      <c r="P179" s="35"/>
      <c r="Q179" s="35"/>
      <c r="R179" s="35"/>
      <c r="S179" s="35"/>
      <c r="T179" s="35"/>
      <c r="U179" s="57"/>
      <c r="V179" s="35"/>
      <c r="W179" s="35"/>
      <c r="X179" s="35"/>
    </row>
    <row r="180" spans="7:24" s="19" customFormat="1" x14ac:dyDescent="0.25">
      <c r="G180" s="41"/>
      <c r="H180" s="41"/>
      <c r="I180" s="35"/>
      <c r="J180" s="35"/>
      <c r="K180" s="35"/>
      <c r="L180" s="35"/>
      <c r="M180" s="35"/>
      <c r="N180" s="35"/>
      <c r="O180" s="35"/>
      <c r="P180" s="35"/>
      <c r="Q180" s="35"/>
      <c r="R180" s="35"/>
      <c r="S180" s="35"/>
      <c r="T180" s="35"/>
      <c r="U180" s="57"/>
      <c r="V180" s="35"/>
      <c r="W180" s="35"/>
      <c r="X180" s="35"/>
    </row>
    <row r="181" spans="7:24" s="19" customFormat="1" x14ac:dyDescent="0.25">
      <c r="G181" s="41"/>
      <c r="H181" s="41"/>
      <c r="I181" s="35"/>
      <c r="J181" s="35"/>
      <c r="K181" s="35"/>
      <c r="L181" s="35"/>
      <c r="M181" s="35"/>
      <c r="N181" s="35"/>
      <c r="O181" s="35"/>
      <c r="P181" s="35"/>
      <c r="Q181" s="35"/>
      <c r="R181" s="35"/>
      <c r="S181" s="35"/>
      <c r="T181" s="35"/>
      <c r="U181" s="57"/>
      <c r="V181" s="35"/>
      <c r="W181" s="35"/>
      <c r="X181" s="35"/>
    </row>
    <row r="182" spans="7:24" s="19" customFormat="1" x14ac:dyDescent="0.25">
      <c r="G182" s="41"/>
      <c r="H182" s="41"/>
      <c r="I182" s="35"/>
      <c r="J182" s="35"/>
      <c r="K182" s="35"/>
      <c r="L182" s="35"/>
      <c r="M182" s="35"/>
      <c r="N182" s="35"/>
      <c r="O182" s="35"/>
      <c r="P182" s="35"/>
      <c r="Q182" s="35"/>
      <c r="R182" s="35"/>
      <c r="S182" s="35"/>
      <c r="T182" s="35"/>
      <c r="U182" s="57"/>
      <c r="V182" s="35"/>
      <c r="W182" s="35"/>
      <c r="X182" s="35"/>
    </row>
    <row r="183" spans="7:24" s="19" customFormat="1" x14ac:dyDescent="0.25">
      <c r="G183" s="41"/>
      <c r="H183" s="41"/>
      <c r="I183" s="35"/>
      <c r="J183" s="35"/>
      <c r="K183" s="35"/>
      <c r="L183" s="35"/>
      <c r="M183" s="35"/>
      <c r="N183" s="35"/>
      <c r="O183" s="35"/>
      <c r="P183" s="35"/>
      <c r="Q183" s="35"/>
      <c r="R183" s="35"/>
      <c r="S183" s="35"/>
      <c r="T183" s="35"/>
      <c r="U183" s="57"/>
      <c r="V183" s="35"/>
      <c r="W183" s="35"/>
      <c r="X183" s="35"/>
    </row>
    <row r="184" spans="7:24" s="19" customFormat="1" x14ac:dyDescent="0.25">
      <c r="G184" s="41"/>
      <c r="H184" s="41"/>
      <c r="I184" s="35"/>
      <c r="J184" s="35"/>
      <c r="K184" s="35"/>
      <c r="L184" s="35"/>
      <c r="M184" s="35"/>
      <c r="N184" s="35"/>
      <c r="O184" s="35"/>
      <c r="P184" s="35"/>
      <c r="Q184" s="35"/>
      <c r="R184" s="35"/>
      <c r="S184" s="35"/>
      <c r="T184" s="35"/>
      <c r="U184" s="57"/>
      <c r="V184" s="35"/>
      <c r="W184" s="35"/>
      <c r="X184" s="35"/>
    </row>
    <row r="185" spans="7:24" s="19" customFormat="1" x14ac:dyDescent="0.25">
      <c r="G185" s="41"/>
      <c r="H185" s="41"/>
      <c r="I185" s="35"/>
      <c r="J185" s="35"/>
      <c r="K185" s="35"/>
      <c r="L185" s="35"/>
      <c r="M185" s="35"/>
      <c r="N185" s="35"/>
      <c r="O185" s="35"/>
      <c r="P185" s="35"/>
      <c r="Q185" s="35"/>
      <c r="R185" s="35"/>
      <c r="S185" s="35"/>
      <c r="T185" s="35"/>
      <c r="U185" s="57"/>
      <c r="V185" s="35"/>
      <c r="W185" s="35"/>
      <c r="X185" s="35"/>
    </row>
    <row r="186" spans="7:24" s="19" customFormat="1" x14ac:dyDescent="0.25">
      <c r="G186" s="41"/>
      <c r="H186" s="41"/>
      <c r="I186" s="35"/>
      <c r="J186" s="35"/>
      <c r="K186" s="35"/>
      <c r="L186" s="35"/>
      <c r="M186" s="35"/>
      <c r="N186" s="35"/>
      <c r="O186" s="35"/>
      <c r="P186" s="35"/>
      <c r="Q186" s="35"/>
      <c r="R186" s="35"/>
      <c r="S186" s="35"/>
      <c r="T186" s="35"/>
      <c r="U186" s="57"/>
      <c r="V186" s="35"/>
      <c r="W186" s="35"/>
      <c r="X186" s="35"/>
    </row>
    <row r="187" spans="7:24" s="19" customFormat="1" x14ac:dyDescent="0.25">
      <c r="G187" s="41"/>
      <c r="H187" s="41"/>
      <c r="I187" s="35"/>
      <c r="J187" s="35"/>
      <c r="K187" s="35"/>
      <c r="L187" s="35"/>
      <c r="M187" s="35"/>
      <c r="N187" s="35"/>
      <c r="O187" s="35"/>
      <c r="P187" s="35"/>
      <c r="Q187" s="35"/>
      <c r="R187" s="35"/>
      <c r="S187" s="35"/>
      <c r="T187" s="35"/>
      <c r="U187" s="57"/>
      <c r="V187" s="35"/>
      <c r="W187" s="35"/>
      <c r="X187" s="35"/>
    </row>
    <row r="188" spans="7:24" s="19" customFormat="1" x14ac:dyDescent="0.25">
      <c r="G188" s="41"/>
      <c r="H188" s="41"/>
      <c r="I188" s="35"/>
      <c r="J188" s="35"/>
      <c r="K188" s="35"/>
      <c r="L188" s="35"/>
      <c r="M188" s="35"/>
      <c r="N188" s="35"/>
      <c r="O188" s="35"/>
      <c r="P188" s="35"/>
      <c r="Q188" s="35"/>
      <c r="R188" s="35"/>
      <c r="S188" s="35"/>
      <c r="T188" s="35"/>
      <c r="U188" s="57"/>
      <c r="V188" s="35"/>
      <c r="W188" s="35"/>
      <c r="X188" s="35"/>
    </row>
    <row r="189" spans="7:24" s="19" customFormat="1" x14ac:dyDescent="0.25">
      <c r="G189" s="41"/>
      <c r="H189" s="41"/>
      <c r="I189" s="35"/>
      <c r="J189" s="35"/>
      <c r="K189" s="35"/>
      <c r="L189" s="35"/>
      <c r="M189" s="35"/>
      <c r="N189" s="35"/>
      <c r="O189" s="35"/>
      <c r="P189" s="35"/>
      <c r="Q189" s="35"/>
      <c r="R189" s="35"/>
      <c r="S189" s="35"/>
      <c r="T189" s="35"/>
      <c r="U189" s="57"/>
      <c r="V189" s="35"/>
      <c r="W189" s="35"/>
      <c r="X189" s="35"/>
    </row>
    <row r="190" spans="7:24" s="19" customFormat="1" x14ac:dyDescent="0.25">
      <c r="G190" s="41"/>
      <c r="H190" s="41"/>
      <c r="I190" s="35"/>
      <c r="J190" s="35"/>
      <c r="K190" s="35"/>
      <c r="L190" s="35"/>
      <c r="M190" s="35"/>
      <c r="N190" s="35"/>
      <c r="O190" s="35"/>
      <c r="P190" s="35"/>
      <c r="Q190" s="35"/>
      <c r="R190" s="35"/>
      <c r="S190" s="35"/>
      <c r="T190" s="35"/>
      <c r="U190" s="57"/>
      <c r="V190" s="35"/>
      <c r="W190" s="35"/>
      <c r="X190" s="35"/>
    </row>
    <row r="191" spans="7:24" s="19" customFormat="1" x14ac:dyDescent="0.25">
      <c r="G191" s="41"/>
      <c r="H191" s="41"/>
      <c r="I191" s="35"/>
      <c r="J191" s="35"/>
      <c r="K191" s="35"/>
      <c r="L191" s="35"/>
      <c r="M191" s="35"/>
      <c r="N191" s="35"/>
      <c r="O191" s="35"/>
      <c r="P191" s="35"/>
      <c r="Q191" s="35"/>
      <c r="R191" s="35"/>
      <c r="S191" s="35"/>
      <c r="T191" s="35"/>
      <c r="U191" s="57"/>
      <c r="V191" s="35"/>
      <c r="W191" s="35"/>
      <c r="X191" s="35"/>
    </row>
    <row r="192" spans="7:24" s="19" customFormat="1" x14ac:dyDescent="0.25">
      <c r="G192" s="41"/>
      <c r="H192" s="41"/>
      <c r="I192" s="35"/>
      <c r="J192" s="35"/>
      <c r="K192" s="35"/>
      <c r="L192" s="35"/>
      <c r="M192" s="35"/>
      <c r="N192" s="35"/>
      <c r="O192" s="35"/>
      <c r="P192" s="35"/>
      <c r="Q192" s="35"/>
      <c r="R192" s="35"/>
      <c r="S192" s="35"/>
      <c r="T192" s="35"/>
      <c r="U192" s="57"/>
      <c r="V192" s="35"/>
      <c r="W192" s="35"/>
      <c r="X192" s="35"/>
    </row>
    <row r="193" spans="7:24" s="19" customFormat="1" x14ac:dyDescent="0.25">
      <c r="G193" s="41"/>
      <c r="H193" s="41"/>
      <c r="I193" s="35"/>
      <c r="J193" s="35"/>
      <c r="K193" s="35"/>
      <c r="L193" s="35"/>
      <c r="M193" s="35"/>
      <c r="N193" s="35"/>
      <c r="O193" s="35"/>
      <c r="P193" s="35"/>
      <c r="Q193" s="35"/>
      <c r="R193" s="35"/>
      <c r="S193" s="35"/>
      <c r="T193" s="35"/>
      <c r="U193" s="57"/>
      <c r="V193" s="35"/>
      <c r="W193" s="35"/>
      <c r="X193" s="35"/>
    </row>
    <row r="194" spans="7:24" s="19" customFormat="1" x14ac:dyDescent="0.25">
      <c r="G194" s="41"/>
      <c r="H194" s="41"/>
      <c r="I194" s="35"/>
      <c r="J194" s="35"/>
      <c r="K194" s="35"/>
      <c r="L194" s="35"/>
      <c r="M194" s="35"/>
      <c r="N194" s="35"/>
      <c r="O194" s="35"/>
      <c r="P194" s="35"/>
      <c r="Q194" s="35"/>
      <c r="R194" s="35"/>
      <c r="S194" s="35"/>
      <c r="T194" s="35"/>
      <c r="U194" s="57"/>
      <c r="V194" s="35"/>
      <c r="W194" s="35"/>
      <c r="X194" s="35"/>
    </row>
    <row r="195" spans="7:24" s="19" customFormat="1" x14ac:dyDescent="0.25">
      <c r="G195" s="41"/>
      <c r="H195" s="41"/>
      <c r="I195" s="35"/>
      <c r="J195" s="35"/>
      <c r="K195" s="35"/>
      <c r="L195" s="35"/>
      <c r="M195" s="35"/>
      <c r="N195" s="35"/>
      <c r="O195" s="35"/>
      <c r="P195" s="35"/>
      <c r="Q195" s="35"/>
      <c r="R195" s="35"/>
      <c r="S195" s="35"/>
      <c r="T195" s="35"/>
      <c r="U195" s="57"/>
      <c r="V195" s="35"/>
      <c r="W195" s="35"/>
      <c r="X195" s="35"/>
    </row>
    <row r="196" spans="7:24" s="19" customFormat="1" x14ac:dyDescent="0.25">
      <c r="G196" s="41"/>
      <c r="H196" s="41"/>
      <c r="I196" s="35"/>
      <c r="J196" s="35"/>
      <c r="K196" s="35"/>
      <c r="L196" s="35"/>
      <c r="M196" s="35"/>
      <c r="N196" s="35"/>
      <c r="O196" s="35"/>
      <c r="P196" s="35"/>
      <c r="Q196" s="35"/>
      <c r="R196" s="35"/>
      <c r="S196" s="35"/>
      <c r="T196" s="35"/>
      <c r="U196" s="57"/>
      <c r="V196" s="35"/>
      <c r="W196" s="35"/>
      <c r="X196" s="35"/>
    </row>
    <row r="197" spans="7:24" s="19" customFormat="1" x14ac:dyDescent="0.25">
      <c r="G197" s="41"/>
      <c r="H197" s="41"/>
      <c r="I197" s="35"/>
      <c r="J197" s="35"/>
      <c r="K197" s="35"/>
      <c r="L197" s="35"/>
      <c r="M197" s="35"/>
      <c r="N197" s="35"/>
      <c r="O197" s="35"/>
      <c r="P197" s="35"/>
      <c r="Q197" s="35"/>
      <c r="R197" s="35"/>
      <c r="S197" s="35"/>
      <c r="T197" s="35"/>
      <c r="U197" s="57"/>
      <c r="V197" s="35"/>
      <c r="W197" s="35"/>
      <c r="X197" s="35"/>
    </row>
    <row r="198" spans="7:24" s="19" customFormat="1" x14ac:dyDescent="0.25">
      <c r="G198" s="41"/>
      <c r="H198" s="41"/>
      <c r="I198" s="35"/>
      <c r="J198" s="35"/>
      <c r="K198" s="35"/>
      <c r="L198" s="35"/>
      <c r="M198" s="35"/>
      <c r="N198" s="35"/>
      <c r="O198" s="35"/>
      <c r="P198" s="35"/>
      <c r="Q198" s="35"/>
      <c r="R198" s="35"/>
      <c r="S198" s="35"/>
      <c r="T198" s="35"/>
      <c r="U198" s="57"/>
      <c r="V198" s="35"/>
      <c r="W198" s="35"/>
      <c r="X198" s="35"/>
    </row>
    <row r="199" spans="7:24" s="19" customFormat="1" x14ac:dyDescent="0.25">
      <c r="G199" s="41"/>
      <c r="H199" s="41"/>
      <c r="I199" s="35"/>
      <c r="J199" s="35"/>
      <c r="K199" s="35"/>
      <c r="L199" s="35"/>
      <c r="M199" s="35"/>
      <c r="N199" s="35"/>
      <c r="O199" s="35"/>
      <c r="P199" s="35"/>
      <c r="Q199" s="35"/>
      <c r="R199" s="35"/>
      <c r="S199" s="35"/>
      <c r="T199" s="35"/>
      <c r="U199" s="57"/>
      <c r="V199" s="35"/>
      <c r="W199" s="35"/>
      <c r="X199" s="35"/>
    </row>
    <row r="200" spans="7:24" s="19" customFormat="1" x14ac:dyDescent="0.25">
      <c r="G200" s="41"/>
      <c r="H200" s="41"/>
      <c r="I200" s="35"/>
      <c r="J200" s="35"/>
      <c r="K200" s="35"/>
      <c r="L200" s="35"/>
      <c r="M200" s="35"/>
      <c r="N200" s="35"/>
      <c r="O200" s="35"/>
      <c r="P200" s="35"/>
      <c r="Q200" s="35"/>
      <c r="R200" s="35"/>
      <c r="S200" s="35"/>
      <c r="T200" s="35"/>
      <c r="U200" s="57"/>
      <c r="V200" s="35"/>
      <c r="W200" s="35"/>
      <c r="X200" s="35"/>
    </row>
    <row r="201" spans="7:24" s="19" customFormat="1" x14ac:dyDescent="0.25">
      <c r="G201" s="41"/>
      <c r="H201" s="41"/>
      <c r="I201" s="35"/>
      <c r="J201" s="35"/>
      <c r="K201" s="35"/>
      <c r="L201" s="35"/>
      <c r="M201" s="35"/>
      <c r="N201" s="35"/>
      <c r="O201" s="35"/>
      <c r="P201" s="35"/>
      <c r="Q201" s="35"/>
      <c r="R201" s="35"/>
      <c r="S201" s="35"/>
      <c r="T201" s="35"/>
      <c r="U201" s="57"/>
      <c r="V201" s="35"/>
      <c r="W201" s="35"/>
      <c r="X201" s="35"/>
    </row>
    <row r="202" spans="7:24" s="19" customFormat="1" x14ac:dyDescent="0.25">
      <c r="G202" s="41"/>
      <c r="H202" s="41"/>
      <c r="I202" s="35"/>
      <c r="J202" s="35"/>
      <c r="K202" s="35"/>
      <c r="L202" s="35"/>
      <c r="M202" s="35"/>
      <c r="N202" s="35"/>
      <c r="O202" s="35"/>
      <c r="P202" s="35"/>
      <c r="Q202" s="35"/>
      <c r="R202" s="35"/>
      <c r="S202" s="35"/>
      <c r="T202" s="35"/>
      <c r="U202" s="57"/>
      <c r="V202" s="35"/>
      <c r="W202" s="35"/>
      <c r="X202" s="35"/>
    </row>
    <row r="203" spans="7:24" s="19" customFormat="1" x14ac:dyDescent="0.25">
      <c r="G203" s="41"/>
      <c r="H203" s="41"/>
      <c r="I203" s="35"/>
      <c r="J203" s="35"/>
      <c r="K203" s="35"/>
      <c r="L203" s="35"/>
      <c r="M203" s="35"/>
      <c r="N203" s="35"/>
      <c r="O203" s="35"/>
      <c r="P203" s="35"/>
      <c r="Q203" s="35"/>
      <c r="R203" s="35"/>
      <c r="S203" s="35"/>
      <c r="T203" s="35"/>
      <c r="U203" s="57"/>
      <c r="V203" s="35"/>
      <c r="W203" s="35"/>
      <c r="X203" s="35"/>
    </row>
    <row r="204" spans="7:24" s="19" customFormat="1" x14ac:dyDescent="0.25">
      <c r="G204" s="41"/>
      <c r="H204" s="41"/>
      <c r="I204" s="35"/>
      <c r="J204" s="35"/>
      <c r="K204" s="35"/>
      <c r="L204" s="35"/>
      <c r="M204" s="35"/>
      <c r="N204" s="35"/>
      <c r="O204" s="35"/>
      <c r="P204" s="35"/>
      <c r="Q204" s="35"/>
      <c r="R204" s="35"/>
      <c r="S204" s="35"/>
      <c r="T204" s="35"/>
      <c r="U204" s="57"/>
      <c r="V204" s="35"/>
      <c r="W204" s="35"/>
      <c r="X204" s="35"/>
    </row>
    <row r="205" spans="7:24" s="19" customFormat="1" x14ac:dyDescent="0.25">
      <c r="G205" s="41"/>
      <c r="H205" s="41"/>
      <c r="I205" s="35"/>
      <c r="J205" s="35"/>
      <c r="K205" s="35"/>
      <c r="L205" s="35"/>
      <c r="M205" s="35"/>
      <c r="N205" s="35"/>
      <c r="O205" s="35"/>
      <c r="P205" s="35"/>
      <c r="Q205" s="35"/>
      <c r="R205" s="35"/>
      <c r="S205" s="35"/>
      <c r="T205" s="35"/>
      <c r="U205" s="57"/>
      <c r="V205" s="35"/>
      <c r="W205" s="35"/>
      <c r="X205" s="35"/>
    </row>
    <row r="206" spans="7:24" s="19" customFormat="1" x14ac:dyDescent="0.25">
      <c r="G206" s="41"/>
      <c r="H206" s="41"/>
      <c r="I206" s="35"/>
      <c r="J206" s="35"/>
      <c r="K206" s="35"/>
      <c r="L206" s="35"/>
      <c r="M206" s="35"/>
      <c r="N206" s="35"/>
      <c r="O206" s="35"/>
      <c r="P206" s="35"/>
      <c r="Q206" s="35"/>
      <c r="R206" s="35"/>
      <c r="S206" s="35"/>
      <c r="T206" s="35"/>
      <c r="U206" s="57"/>
      <c r="V206" s="35"/>
      <c r="W206" s="35"/>
      <c r="X206" s="35"/>
    </row>
    <row r="207" spans="7:24" s="19" customFormat="1" x14ac:dyDescent="0.25">
      <c r="G207" s="41"/>
      <c r="H207" s="41"/>
      <c r="I207" s="35"/>
      <c r="J207" s="35"/>
      <c r="K207" s="35"/>
      <c r="L207" s="35"/>
      <c r="M207" s="35"/>
      <c r="N207" s="35"/>
      <c r="O207" s="35"/>
      <c r="P207" s="35"/>
      <c r="Q207" s="35"/>
      <c r="R207" s="35"/>
      <c r="S207" s="35"/>
      <c r="T207" s="35"/>
      <c r="U207" s="57"/>
      <c r="V207" s="35"/>
      <c r="W207" s="35"/>
      <c r="X207" s="35"/>
    </row>
    <row r="208" spans="7:24" s="19" customFormat="1" x14ac:dyDescent="0.25">
      <c r="G208" s="41"/>
      <c r="H208" s="41"/>
      <c r="I208" s="35"/>
      <c r="J208" s="35"/>
      <c r="K208" s="35"/>
      <c r="L208" s="35"/>
      <c r="M208" s="35"/>
      <c r="N208" s="35"/>
      <c r="O208" s="35"/>
      <c r="P208" s="35"/>
      <c r="Q208" s="35"/>
      <c r="R208" s="35"/>
      <c r="S208" s="35"/>
      <c r="T208" s="35"/>
      <c r="U208" s="57"/>
      <c r="V208" s="35"/>
      <c r="W208" s="35"/>
      <c r="X208" s="35"/>
    </row>
    <row r="209" spans="7:24" s="19" customFormat="1" x14ac:dyDescent="0.25">
      <c r="G209" s="41"/>
      <c r="H209" s="41"/>
      <c r="I209" s="35"/>
      <c r="J209" s="35"/>
      <c r="K209" s="35"/>
      <c r="L209" s="35"/>
      <c r="M209" s="35"/>
      <c r="N209" s="35"/>
      <c r="O209" s="35"/>
      <c r="P209" s="35"/>
      <c r="Q209" s="35"/>
      <c r="R209" s="35"/>
      <c r="S209" s="35"/>
      <c r="T209" s="35"/>
      <c r="U209" s="57"/>
      <c r="V209" s="35"/>
      <c r="W209" s="35"/>
      <c r="X209" s="35"/>
    </row>
    <row r="210" spans="7:24" s="19" customFormat="1" x14ac:dyDescent="0.25">
      <c r="G210" s="41"/>
      <c r="H210" s="41"/>
      <c r="I210" s="35"/>
      <c r="J210" s="35"/>
      <c r="K210" s="35"/>
      <c r="L210" s="35"/>
      <c r="M210" s="35"/>
      <c r="N210" s="35"/>
      <c r="O210" s="35"/>
      <c r="P210" s="35"/>
      <c r="Q210" s="35"/>
      <c r="R210" s="35"/>
      <c r="S210" s="35"/>
      <c r="T210" s="35"/>
      <c r="U210" s="57"/>
      <c r="V210" s="35"/>
      <c r="W210" s="35"/>
      <c r="X210" s="35"/>
    </row>
    <row r="211" spans="7:24" s="19" customFormat="1" x14ac:dyDescent="0.25">
      <c r="G211" s="41"/>
      <c r="H211" s="41"/>
      <c r="I211" s="35"/>
      <c r="J211" s="35"/>
      <c r="K211" s="35"/>
      <c r="L211" s="35"/>
      <c r="M211" s="35"/>
      <c r="N211" s="35"/>
      <c r="O211" s="35"/>
      <c r="P211" s="35"/>
      <c r="Q211" s="35"/>
      <c r="R211" s="35"/>
      <c r="S211" s="35"/>
      <c r="T211" s="35"/>
      <c r="U211" s="57"/>
      <c r="V211" s="35"/>
      <c r="W211" s="35"/>
      <c r="X211" s="35"/>
    </row>
    <row r="212" spans="7:24" s="19" customFormat="1" x14ac:dyDescent="0.25">
      <c r="G212" s="41"/>
      <c r="H212" s="41"/>
      <c r="I212" s="35"/>
      <c r="J212" s="35"/>
      <c r="K212" s="35"/>
      <c r="L212" s="35"/>
      <c r="M212" s="35"/>
      <c r="N212" s="35"/>
      <c r="O212" s="35"/>
      <c r="P212" s="35"/>
      <c r="Q212" s="35"/>
      <c r="R212" s="35"/>
      <c r="S212" s="35"/>
      <c r="T212" s="35"/>
      <c r="U212" s="57"/>
      <c r="V212" s="35"/>
      <c r="W212" s="35"/>
      <c r="X212" s="35"/>
    </row>
    <row r="213" spans="7:24" s="19" customFormat="1" x14ac:dyDescent="0.25">
      <c r="G213" s="41"/>
      <c r="H213" s="41"/>
      <c r="I213" s="35"/>
      <c r="J213" s="35"/>
      <c r="K213" s="35"/>
      <c r="L213" s="35"/>
      <c r="M213" s="35"/>
      <c r="N213" s="35"/>
      <c r="O213" s="35"/>
      <c r="P213" s="35"/>
      <c r="Q213" s="35"/>
      <c r="R213" s="35"/>
      <c r="S213" s="35"/>
      <c r="T213" s="35"/>
      <c r="U213" s="57"/>
      <c r="V213" s="35"/>
      <c r="W213" s="35"/>
      <c r="X213" s="35"/>
    </row>
    <row r="214" spans="7:24" s="19" customFormat="1" x14ac:dyDescent="0.25">
      <c r="G214" s="41"/>
      <c r="H214" s="41"/>
      <c r="I214" s="35"/>
      <c r="J214" s="35"/>
      <c r="K214" s="35"/>
      <c r="L214" s="35"/>
      <c r="M214" s="35"/>
      <c r="N214" s="35"/>
      <c r="O214" s="35"/>
      <c r="P214" s="35"/>
      <c r="Q214" s="35"/>
      <c r="R214" s="35"/>
      <c r="S214" s="35"/>
      <c r="T214" s="35"/>
      <c r="U214" s="57"/>
      <c r="V214" s="35"/>
      <c r="W214" s="35"/>
      <c r="X214" s="35"/>
    </row>
    <row r="215" spans="7:24" s="19" customFormat="1" x14ac:dyDescent="0.25">
      <c r="G215" s="41"/>
      <c r="H215" s="41"/>
      <c r="I215" s="35"/>
      <c r="J215" s="35"/>
      <c r="K215" s="35"/>
      <c r="L215" s="35"/>
      <c r="M215" s="35"/>
      <c r="N215" s="35"/>
      <c r="O215" s="35"/>
      <c r="P215" s="35"/>
      <c r="Q215" s="35"/>
      <c r="R215" s="35"/>
      <c r="S215" s="35"/>
      <c r="T215" s="35"/>
      <c r="U215" s="57"/>
      <c r="V215" s="35"/>
      <c r="W215" s="35"/>
      <c r="X215" s="35"/>
    </row>
    <row r="216" spans="7:24" s="19" customFormat="1" x14ac:dyDescent="0.25">
      <c r="G216" s="41"/>
      <c r="H216" s="41"/>
      <c r="I216" s="35"/>
      <c r="J216" s="35"/>
      <c r="K216" s="35"/>
      <c r="L216" s="35"/>
      <c r="M216" s="35"/>
      <c r="N216" s="35"/>
      <c r="O216" s="35"/>
      <c r="P216" s="35"/>
      <c r="Q216" s="35"/>
      <c r="R216" s="35"/>
      <c r="S216" s="35"/>
      <c r="T216" s="35"/>
      <c r="U216" s="57"/>
      <c r="V216" s="35"/>
      <c r="W216" s="35"/>
      <c r="X216" s="35"/>
    </row>
    <row r="217" spans="7:24" s="19" customFormat="1" x14ac:dyDescent="0.25">
      <c r="G217" s="41"/>
      <c r="H217" s="41"/>
      <c r="I217" s="35"/>
      <c r="J217" s="35"/>
      <c r="K217" s="35"/>
      <c r="L217" s="35"/>
      <c r="M217" s="35"/>
      <c r="N217" s="35"/>
      <c r="O217" s="35"/>
      <c r="P217" s="35"/>
      <c r="Q217" s="35"/>
      <c r="R217" s="35"/>
      <c r="S217" s="35"/>
      <c r="T217" s="35"/>
      <c r="U217" s="57"/>
      <c r="V217" s="35"/>
      <c r="W217" s="35"/>
      <c r="X217" s="35"/>
    </row>
    <row r="218" spans="7:24" s="19" customFormat="1" x14ac:dyDescent="0.25">
      <c r="G218" s="41"/>
      <c r="H218" s="41"/>
      <c r="I218" s="35"/>
      <c r="J218" s="35"/>
      <c r="K218" s="35"/>
      <c r="L218" s="35"/>
      <c r="M218" s="35"/>
      <c r="N218" s="35"/>
      <c r="O218" s="35"/>
      <c r="P218" s="35"/>
      <c r="Q218" s="35"/>
      <c r="R218" s="35"/>
      <c r="S218" s="35"/>
      <c r="T218" s="35"/>
      <c r="U218" s="57"/>
      <c r="V218" s="35"/>
      <c r="W218" s="35"/>
      <c r="X218" s="35"/>
    </row>
    <row r="219" spans="7:24" s="19" customFormat="1" x14ac:dyDescent="0.25">
      <c r="G219" s="41"/>
      <c r="H219" s="41"/>
      <c r="I219" s="35"/>
      <c r="J219" s="35"/>
      <c r="K219" s="35"/>
      <c r="L219" s="35"/>
      <c r="M219" s="35"/>
      <c r="N219" s="35"/>
      <c r="O219" s="35"/>
      <c r="P219" s="35"/>
      <c r="Q219" s="35"/>
      <c r="R219" s="35"/>
      <c r="S219" s="35"/>
      <c r="T219" s="35"/>
      <c r="U219" s="57"/>
      <c r="V219" s="35"/>
      <c r="W219" s="35"/>
      <c r="X219" s="35"/>
    </row>
    <row r="220" spans="7:24" s="19" customFormat="1" x14ac:dyDescent="0.25">
      <c r="G220" s="41"/>
      <c r="H220" s="41"/>
      <c r="I220" s="35"/>
      <c r="J220" s="35"/>
      <c r="K220" s="35"/>
      <c r="L220" s="35"/>
      <c r="M220" s="35"/>
      <c r="N220" s="35"/>
      <c r="O220" s="35"/>
      <c r="P220" s="35"/>
      <c r="Q220" s="35"/>
      <c r="R220" s="35"/>
      <c r="S220" s="35"/>
      <c r="T220" s="35"/>
      <c r="U220" s="57"/>
      <c r="V220" s="35"/>
      <c r="W220" s="35"/>
      <c r="X220" s="35"/>
    </row>
    <row r="221" spans="7:24" s="19" customFormat="1" x14ac:dyDescent="0.25">
      <c r="G221" s="41"/>
      <c r="H221" s="41"/>
      <c r="I221" s="35"/>
      <c r="J221" s="35"/>
      <c r="K221" s="35"/>
      <c r="L221" s="35"/>
      <c r="M221" s="35"/>
      <c r="N221" s="35"/>
      <c r="O221" s="35"/>
      <c r="P221" s="35"/>
      <c r="Q221" s="35"/>
      <c r="R221" s="35"/>
      <c r="S221" s="35"/>
      <c r="T221" s="35"/>
      <c r="U221" s="57"/>
      <c r="V221" s="35"/>
      <c r="W221" s="35"/>
      <c r="X221" s="35"/>
    </row>
    <row r="222" spans="7:24" s="19" customFormat="1" x14ac:dyDescent="0.25">
      <c r="G222" s="41"/>
      <c r="H222" s="41"/>
      <c r="I222" s="35"/>
      <c r="J222" s="35"/>
      <c r="K222" s="35"/>
      <c r="L222" s="35"/>
      <c r="M222" s="35"/>
      <c r="N222" s="35"/>
      <c r="O222" s="35"/>
      <c r="P222" s="35"/>
      <c r="Q222" s="35"/>
      <c r="R222" s="35"/>
      <c r="S222" s="35"/>
      <c r="T222" s="35"/>
      <c r="U222" s="57"/>
      <c r="V222" s="35"/>
      <c r="W222" s="35"/>
      <c r="X222" s="35"/>
    </row>
    <row r="223" spans="7:24" s="19" customFormat="1" x14ac:dyDescent="0.25">
      <c r="G223" s="41"/>
      <c r="H223" s="41"/>
      <c r="I223" s="35"/>
      <c r="J223" s="35"/>
      <c r="K223" s="35"/>
      <c r="L223" s="35"/>
      <c r="M223" s="35"/>
      <c r="N223" s="35"/>
      <c r="O223" s="35"/>
      <c r="P223" s="35"/>
      <c r="Q223" s="35"/>
      <c r="R223" s="35"/>
      <c r="S223" s="35"/>
      <c r="T223" s="35"/>
      <c r="U223" s="57"/>
      <c r="V223" s="35"/>
      <c r="W223" s="35"/>
      <c r="X223" s="35"/>
    </row>
    <row r="224" spans="7:24" s="19" customFormat="1" x14ac:dyDescent="0.25">
      <c r="G224" s="41"/>
      <c r="H224" s="41"/>
      <c r="I224" s="35"/>
      <c r="J224" s="35"/>
      <c r="K224" s="35"/>
      <c r="L224" s="35"/>
      <c r="M224" s="35"/>
      <c r="N224" s="35"/>
      <c r="O224" s="35"/>
      <c r="P224" s="35"/>
      <c r="Q224" s="35"/>
      <c r="R224" s="35"/>
      <c r="S224" s="35"/>
      <c r="T224" s="35"/>
      <c r="U224" s="57"/>
      <c r="V224" s="35"/>
      <c r="W224" s="35"/>
      <c r="X224" s="35"/>
    </row>
    <row r="225" spans="7:24" s="19" customFormat="1" x14ac:dyDescent="0.25">
      <c r="G225" s="41"/>
      <c r="H225" s="41"/>
      <c r="I225" s="35"/>
      <c r="J225" s="35"/>
      <c r="K225" s="35"/>
      <c r="L225" s="35"/>
      <c r="M225" s="35"/>
      <c r="N225" s="35"/>
      <c r="O225" s="35"/>
      <c r="P225" s="35"/>
      <c r="Q225" s="35"/>
      <c r="R225" s="35"/>
      <c r="S225" s="35"/>
      <c r="T225" s="35"/>
      <c r="U225" s="57"/>
      <c r="V225" s="35"/>
      <c r="W225" s="35"/>
      <c r="X225" s="35"/>
    </row>
    <row r="226" spans="7:24" s="19" customFormat="1" x14ac:dyDescent="0.25">
      <c r="G226" s="41"/>
      <c r="H226" s="41"/>
      <c r="I226" s="35"/>
      <c r="J226" s="35"/>
      <c r="K226" s="35"/>
      <c r="L226" s="35"/>
      <c r="M226" s="35"/>
      <c r="N226" s="35"/>
      <c r="O226" s="35"/>
      <c r="P226" s="35"/>
      <c r="Q226" s="35"/>
      <c r="R226" s="35"/>
      <c r="S226" s="35"/>
      <c r="T226" s="35"/>
      <c r="U226" s="57"/>
      <c r="V226" s="35"/>
      <c r="W226" s="35"/>
      <c r="X226" s="35"/>
    </row>
    <row r="227" spans="7:24" s="19" customFormat="1" x14ac:dyDescent="0.25">
      <c r="G227" s="41"/>
      <c r="H227" s="41"/>
      <c r="I227" s="35"/>
      <c r="J227" s="35"/>
      <c r="K227" s="35"/>
      <c r="L227" s="35"/>
      <c r="M227" s="35"/>
      <c r="N227" s="35"/>
      <c r="O227" s="35"/>
      <c r="P227" s="35"/>
      <c r="Q227" s="35"/>
      <c r="R227" s="35"/>
      <c r="S227" s="35"/>
      <c r="T227" s="35"/>
      <c r="U227" s="57"/>
      <c r="V227" s="35"/>
      <c r="W227" s="35"/>
      <c r="X227" s="35"/>
    </row>
    <row r="228" spans="7:24" s="19" customFormat="1" x14ac:dyDescent="0.25">
      <c r="G228" s="41"/>
      <c r="H228" s="41"/>
      <c r="I228" s="35"/>
      <c r="J228" s="35"/>
      <c r="K228" s="35"/>
      <c r="L228" s="35"/>
      <c r="M228" s="35"/>
      <c r="N228" s="35"/>
      <c r="O228" s="35"/>
      <c r="P228" s="35"/>
      <c r="Q228" s="35"/>
      <c r="R228" s="35"/>
      <c r="S228" s="35"/>
      <c r="T228" s="35"/>
      <c r="U228" s="57"/>
      <c r="V228" s="35"/>
      <c r="W228" s="35"/>
      <c r="X228" s="35"/>
    </row>
    <row r="229" spans="7:24" s="19" customFormat="1" x14ac:dyDescent="0.25">
      <c r="G229" s="41"/>
      <c r="H229" s="41"/>
      <c r="I229" s="35"/>
      <c r="J229" s="35"/>
      <c r="K229" s="35"/>
      <c r="L229" s="35"/>
      <c r="M229" s="35"/>
      <c r="N229" s="35"/>
      <c r="O229" s="35"/>
      <c r="P229" s="35"/>
      <c r="Q229" s="35"/>
      <c r="R229" s="35"/>
      <c r="S229" s="35"/>
      <c r="T229" s="35"/>
      <c r="U229" s="57"/>
      <c r="V229" s="35"/>
      <c r="W229" s="35"/>
      <c r="X229" s="35"/>
    </row>
    <row r="230" spans="7:24" s="19" customFormat="1" x14ac:dyDescent="0.25">
      <c r="G230" s="41"/>
      <c r="H230" s="41"/>
      <c r="I230" s="35"/>
      <c r="J230" s="35"/>
      <c r="K230" s="35"/>
      <c r="L230" s="35"/>
      <c r="M230" s="35"/>
      <c r="N230" s="35"/>
      <c r="O230" s="35"/>
      <c r="P230" s="35"/>
      <c r="Q230" s="35"/>
      <c r="R230" s="35"/>
      <c r="S230" s="35"/>
      <c r="T230" s="35"/>
      <c r="U230" s="57"/>
      <c r="V230" s="35"/>
      <c r="W230" s="35"/>
      <c r="X230" s="35"/>
    </row>
    <row r="231" spans="7:24" s="19" customFormat="1" x14ac:dyDescent="0.25">
      <c r="G231" s="41"/>
      <c r="H231" s="41"/>
      <c r="I231" s="35"/>
      <c r="J231" s="35"/>
      <c r="K231" s="35"/>
      <c r="L231" s="35"/>
      <c r="M231" s="35"/>
      <c r="N231" s="35"/>
      <c r="O231" s="35"/>
      <c r="P231" s="35"/>
      <c r="Q231" s="35"/>
      <c r="R231" s="35"/>
      <c r="S231" s="35"/>
      <c r="T231" s="35"/>
      <c r="U231" s="57"/>
      <c r="V231" s="35"/>
      <c r="W231" s="35"/>
      <c r="X231" s="35"/>
    </row>
    <row r="232" spans="7:24" s="19" customFormat="1" x14ac:dyDescent="0.25">
      <c r="G232" s="41"/>
      <c r="H232" s="41"/>
      <c r="I232" s="35"/>
      <c r="J232" s="35"/>
      <c r="K232" s="35"/>
      <c r="L232" s="35"/>
      <c r="M232" s="35"/>
      <c r="N232" s="35"/>
      <c r="O232" s="35"/>
      <c r="P232" s="35"/>
      <c r="Q232" s="35"/>
      <c r="R232" s="35"/>
      <c r="S232" s="35"/>
      <c r="T232" s="35"/>
      <c r="U232" s="57"/>
      <c r="V232" s="35"/>
      <c r="W232" s="35"/>
      <c r="X232" s="35"/>
    </row>
    <row r="233" spans="7:24" s="19" customFormat="1" x14ac:dyDescent="0.25">
      <c r="G233" s="41"/>
      <c r="H233" s="41"/>
      <c r="I233" s="35"/>
      <c r="J233" s="35"/>
      <c r="K233" s="35"/>
      <c r="L233" s="35"/>
      <c r="M233" s="35"/>
      <c r="N233" s="35"/>
      <c r="O233" s="35"/>
      <c r="P233" s="35"/>
      <c r="Q233" s="35"/>
      <c r="R233" s="35"/>
      <c r="S233" s="35"/>
      <c r="T233" s="35"/>
      <c r="U233" s="57"/>
      <c r="V233" s="35"/>
      <c r="W233" s="35"/>
      <c r="X233" s="35"/>
    </row>
    <row r="234" spans="7:24" s="19" customFormat="1" x14ac:dyDescent="0.25">
      <c r="G234" s="41"/>
      <c r="H234" s="41"/>
      <c r="I234" s="35"/>
      <c r="J234" s="35"/>
      <c r="K234" s="35"/>
      <c r="L234" s="35"/>
      <c r="M234" s="35"/>
      <c r="N234" s="35"/>
      <c r="O234" s="35"/>
      <c r="P234" s="35"/>
      <c r="Q234" s="35"/>
      <c r="R234" s="35"/>
      <c r="S234" s="35"/>
      <c r="T234" s="35"/>
      <c r="U234" s="57"/>
      <c r="V234" s="35"/>
      <c r="W234" s="35"/>
      <c r="X234" s="35"/>
    </row>
    <row r="235" spans="7:24" s="19" customFormat="1" x14ac:dyDescent="0.25">
      <c r="G235" s="41"/>
      <c r="H235" s="41"/>
      <c r="I235" s="35"/>
      <c r="J235" s="35"/>
      <c r="K235" s="35"/>
      <c r="L235" s="35"/>
      <c r="M235" s="35"/>
      <c r="N235" s="35"/>
      <c r="O235" s="35"/>
      <c r="P235" s="35"/>
      <c r="Q235" s="35"/>
      <c r="R235" s="35"/>
      <c r="S235" s="35"/>
      <c r="T235" s="35"/>
      <c r="U235" s="57"/>
      <c r="V235" s="35"/>
      <c r="W235" s="35"/>
      <c r="X235" s="35"/>
    </row>
    <row r="236" spans="7:24" s="19" customFormat="1" x14ac:dyDescent="0.25">
      <c r="G236" s="41"/>
      <c r="H236" s="41"/>
      <c r="I236" s="35"/>
      <c r="J236" s="35"/>
      <c r="K236" s="35"/>
      <c r="L236" s="35"/>
      <c r="M236" s="35"/>
      <c r="N236" s="35"/>
      <c r="O236" s="35"/>
      <c r="P236" s="35"/>
      <c r="Q236" s="35"/>
      <c r="R236" s="35"/>
      <c r="S236" s="35"/>
      <c r="T236" s="35"/>
      <c r="U236" s="57"/>
      <c r="V236" s="35"/>
      <c r="W236" s="35"/>
      <c r="X236" s="35"/>
    </row>
    <row r="237" spans="7:24" s="19" customFormat="1" x14ac:dyDescent="0.25">
      <c r="G237" s="41"/>
      <c r="H237" s="41"/>
      <c r="I237" s="35"/>
      <c r="J237" s="35"/>
      <c r="K237" s="35"/>
      <c r="L237" s="35"/>
      <c r="M237" s="35"/>
      <c r="N237" s="35"/>
      <c r="O237" s="35"/>
      <c r="P237" s="35"/>
      <c r="Q237" s="35"/>
      <c r="R237" s="35"/>
      <c r="S237" s="35"/>
      <c r="T237" s="35"/>
      <c r="U237" s="57"/>
      <c r="V237" s="35"/>
      <c r="W237" s="35"/>
      <c r="X237" s="35"/>
    </row>
    <row r="238" spans="7:24" s="19" customFormat="1" x14ac:dyDescent="0.25">
      <c r="G238" s="41"/>
      <c r="H238" s="41"/>
      <c r="I238" s="35"/>
      <c r="J238" s="35"/>
      <c r="K238" s="35"/>
      <c r="L238" s="35"/>
      <c r="M238" s="35"/>
      <c r="N238" s="35"/>
      <c r="O238" s="35"/>
      <c r="P238" s="35"/>
      <c r="Q238" s="35"/>
      <c r="R238" s="35"/>
      <c r="S238" s="35"/>
      <c r="T238" s="35"/>
      <c r="U238" s="57"/>
      <c r="V238" s="35"/>
      <c r="W238" s="35"/>
      <c r="X238" s="35"/>
    </row>
    <row r="239" spans="7:24" s="19" customFormat="1" x14ac:dyDescent="0.25">
      <c r="G239" s="41"/>
      <c r="H239" s="41"/>
      <c r="I239" s="35"/>
      <c r="J239" s="35"/>
      <c r="K239" s="35"/>
      <c r="L239" s="35"/>
      <c r="M239" s="35"/>
      <c r="N239" s="35"/>
      <c r="O239" s="35"/>
      <c r="P239" s="35"/>
      <c r="Q239" s="35"/>
      <c r="R239" s="35"/>
      <c r="S239" s="35"/>
      <c r="T239" s="35"/>
      <c r="U239" s="57"/>
      <c r="V239" s="35"/>
      <c r="W239" s="35"/>
      <c r="X239" s="35"/>
    </row>
    <row r="240" spans="7:24" s="19" customFormat="1" x14ac:dyDescent="0.25">
      <c r="G240" s="41"/>
      <c r="H240" s="41"/>
      <c r="I240" s="35"/>
      <c r="J240" s="35"/>
      <c r="K240" s="35"/>
      <c r="L240" s="35"/>
      <c r="M240" s="35"/>
      <c r="N240" s="35"/>
      <c r="O240" s="35"/>
      <c r="P240" s="35"/>
      <c r="Q240" s="35"/>
      <c r="R240" s="35"/>
      <c r="S240" s="35"/>
      <c r="T240" s="35"/>
      <c r="U240" s="57"/>
      <c r="V240" s="35"/>
      <c r="W240" s="35"/>
      <c r="X240" s="35"/>
    </row>
    <row r="241" spans="7:24" s="19" customFormat="1" x14ac:dyDescent="0.25">
      <c r="G241" s="41"/>
      <c r="H241" s="41"/>
      <c r="I241" s="35"/>
      <c r="J241" s="35"/>
      <c r="K241" s="35"/>
      <c r="L241" s="35"/>
      <c r="M241" s="35"/>
      <c r="N241" s="35"/>
      <c r="O241" s="35"/>
      <c r="P241" s="35"/>
      <c r="Q241" s="35"/>
      <c r="R241" s="35"/>
      <c r="S241" s="35"/>
      <c r="T241" s="35"/>
      <c r="U241" s="57"/>
      <c r="V241" s="35"/>
      <c r="W241" s="35"/>
      <c r="X241" s="35"/>
    </row>
    <row r="242" spans="7:24" s="19" customFormat="1" x14ac:dyDescent="0.25">
      <c r="G242" s="41"/>
      <c r="H242" s="41"/>
      <c r="I242" s="35"/>
      <c r="J242" s="35"/>
      <c r="K242" s="35"/>
      <c r="L242" s="35"/>
      <c r="M242" s="35"/>
      <c r="N242" s="35"/>
      <c r="O242" s="35"/>
      <c r="P242" s="35"/>
      <c r="Q242" s="35"/>
      <c r="R242" s="35"/>
      <c r="S242" s="35"/>
      <c r="T242" s="35"/>
      <c r="U242" s="57"/>
      <c r="V242" s="35"/>
      <c r="W242" s="35"/>
      <c r="X242" s="35"/>
    </row>
    <row r="243" spans="7:24" s="19" customFormat="1" x14ac:dyDescent="0.25">
      <c r="G243" s="41"/>
      <c r="H243" s="41"/>
      <c r="I243" s="35"/>
      <c r="J243" s="35"/>
      <c r="K243" s="35"/>
      <c r="L243" s="35"/>
      <c r="M243" s="35"/>
      <c r="N243" s="35"/>
      <c r="O243" s="35"/>
      <c r="P243" s="35"/>
      <c r="Q243" s="35"/>
      <c r="R243" s="35"/>
      <c r="S243" s="35"/>
      <c r="T243" s="35"/>
      <c r="U243" s="57"/>
      <c r="V243" s="35"/>
      <c r="W243" s="35"/>
      <c r="X243" s="35"/>
    </row>
    <row r="244" spans="7:24" s="19" customFormat="1" x14ac:dyDescent="0.25">
      <c r="G244" s="41"/>
      <c r="H244" s="41"/>
      <c r="I244" s="35"/>
      <c r="J244" s="35"/>
      <c r="K244" s="35"/>
      <c r="L244" s="35"/>
      <c r="M244" s="35"/>
      <c r="N244" s="35"/>
      <c r="O244" s="35"/>
      <c r="P244" s="35"/>
      <c r="Q244" s="35"/>
      <c r="R244" s="35"/>
      <c r="S244" s="35"/>
      <c r="T244" s="35"/>
      <c r="U244" s="57"/>
      <c r="V244" s="35"/>
      <c r="W244" s="35"/>
      <c r="X244" s="35"/>
    </row>
    <row r="245" spans="7:24" s="19" customFormat="1" x14ac:dyDescent="0.25">
      <c r="G245" s="41"/>
      <c r="H245" s="41"/>
      <c r="I245" s="35"/>
      <c r="J245" s="35"/>
      <c r="K245" s="35"/>
      <c r="L245" s="35"/>
      <c r="M245" s="35"/>
      <c r="N245" s="35"/>
      <c r="O245" s="35"/>
      <c r="P245" s="35"/>
      <c r="Q245" s="35"/>
      <c r="R245" s="35"/>
      <c r="S245" s="35"/>
      <c r="T245" s="35"/>
      <c r="U245" s="57"/>
      <c r="V245" s="35"/>
      <c r="W245" s="35"/>
      <c r="X245" s="35"/>
    </row>
    <row r="246" spans="7:24" s="19" customFormat="1" x14ac:dyDescent="0.25">
      <c r="G246" s="41"/>
      <c r="H246" s="41"/>
      <c r="I246" s="35"/>
      <c r="J246" s="35"/>
      <c r="K246" s="35"/>
      <c r="L246" s="35"/>
      <c r="M246" s="35"/>
      <c r="N246" s="35"/>
      <c r="O246" s="35"/>
      <c r="P246" s="35"/>
      <c r="Q246" s="35"/>
      <c r="R246" s="35"/>
      <c r="S246" s="35"/>
      <c r="T246" s="35"/>
      <c r="U246" s="57"/>
      <c r="V246" s="35"/>
      <c r="W246" s="35"/>
      <c r="X246" s="35"/>
    </row>
    <row r="247" spans="7:24" s="19" customFormat="1" x14ac:dyDescent="0.25">
      <c r="G247" s="41"/>
      <c r="H247" s="41"/>
      <c r="I247" s="35"/>
      <c r="J247" s="35"/>
      <c r="K247" s="35"/>
      <c r="L247" s="35"/>
      <c r="M247" s="35"/>
      <c r="N247" s="35"/>
      <c r="O247" s="35"/>
      <c r="P247" s="35"/>
      <c r="Q247" s="35"/>
      <c r="R247" s="35"/>
      <c r="S247" s="35"/>
      <c r="T247" s="35"/>
      <c r="U247" s="57"/>
      <c r="V247" s="35"/>
      <c r="W247" s="35"/>
      <c r="X247" s="35"/>
    </row>
    <row r="248" spans="7:24" s="19" customFormat="1" x14ac:dyDescent="0.25">
      <c r="G248" s="41"/>
      <c r="H248" s="41"/>
      <c r="I248" s="35"/>
      <c r="J248" s="35"/>
      <c r="K248" s="35"/>
      <c r="L248" s="35"/>
      <c r="M248" s="35"/>
      <c r="N248" s="35"/>
      <c r="O248" s="35"/>
      <c r="P248" s="35"/>
      <c r="Q248" s="35"/>
      <c r="R248" s="35"/>
      <c r="S248" s="35"/>
      <c r="T248" s="35"/>
      <c r="U248" s="57"/>
      <c r="V248" s="35"/>
      <c r="W248" s="35"/>
      <c r="X248" s="35"/>
    </row>
    <row r="249" spans="7:24" s="19" customFormat="1" x14ac:dyDescent="0.25">
      <c r="G249" s="41"/>
      <c r="H249" s="41"/>
      <c r="I249" s="35"/>
      <c r="J249" s="35"/>
      <c r="K249" s="35"/>
      <c r="L249" s="35"/>
      <c r="M249" s="35"/>
      <c r="N249" s="35"/>
      <c r="O249" s="35"/>
      <c r="P249" s="35"/>
      <c r="Q249" s="35"/>
      <c r="R249" s="35"/>
      <c r="S249" s="35"/>
      <c r="T249" s="35"/>
      <c r="U249" s="57"/>
      <c r="V249" s="35"/>
      <c r="W249" s="35"/>
      <c r="X249" s="35"/>
    </row>
    <row r="250" spans="7:24" s="19" customFormat="1" x14ac:dyDescent="0.25">
      <c r="G250" s="41"/>
      <c r="H250" s="41"/>
      <c r="I250" s="35"/>
      <c r="J250" s="35"/>
      <c r="K250" s="35"/>
      <c r="L250" s="35"/>
      <c r="M250" s="35"/>
      <c r="N250" s="35"/>
      <c r="O250" s="35"/>
      <c r="P250" s="35"/>
      <c r="Q250" s="35"/>
      <c r="R250" s="35"/>
      <c r="S250" s="35"/>
      <c r="T250" s="35"/>
      <c r="U250" s="57"/>
      <c r="V250" s="35"/>
      <c r="W250" s="35"/>
      <c r="X250" s="35"/>
    </row>
    <row r="251" spans="7:24" s="19" customFormat="1" x14ac:dyDescent="0.25">
      <c r="G251" s="41"/>
      <c r="H251" s="41"/>
      <c r="I251" s="35"/>
      <c r="J251" s="35"/>
      <c r="K251" s="35"/>
      <c r="L251" s="35"/>
      <c r="M251" s="35"/>
      <c r="N251" s="35"/>
      <c r="O251" s="35"/>
      <c r="P251" s="35"/>
      <c r="Q251" s="35"/>
      <c r="R251" s="35"/>
      <c r="S251" s="35"/>
      <c r="T251" s="35"/>
      <c r="U251" s="57"/>
      <c r="V251" s="35"/>
      <c r="W251" s="35"/>
      <c r="X251" s="35"/>
    </row>
    <row r="252" spans="7:24" s="19" customFormat="1" x14ac:dyDescent="0.25">
      <c r="G252" s="41"/>
      <c r="H252" s="41"/>
      <c r="I252" s="35"/>
      <c r="J252" s="35"/>
      <c r="K252" s="35"/>
      <c r="L252" s="35"/>
      <c r="M252" s="35"/>
      <c r="N252" s="35"/>
      <c r="O252" s="35"/>
      <c r="P252" s="35"/>
      <c r="Q252" s="35"/>
      <c r="R252" s="35"/>
      <c r="S252" s="35"/>
      <c r="T252" s="35"/>
      <c r="U252" s="57"/>
      <c r="V252" s="35"/>
      <c r="W252" s="35"/>
      <c r="X252" s="35"/>
    </row>
    <row r="253" spans="7:24" s="19" customFormat="1" x14ac:dyDescent="0.25">
      <c r="G253" s="41"/>
      <c r="H253" s="41"/>
      <c r="I253" s="35"/>
      <c r="J253" s="35"/>
      <c r="K253" s="35"/>
      <c r="L253" s="35"/>
      <c r="M253" s="35"/>
      <c r="N253" s="35"/>
      <c r="O253" s="35"/>
      <c r="P253" s="35"/>
      <c r="Q253" s="35"/>
      <c r="R253" s="35"/>
      <c r="S253" s="35"/>
      <c r="T253" s="35"/>
      <c r="U253" s="57"/>
      <c r="V253" s="35"/>
      <c r="W253" s="35"/>
      <c r="X253" s="35"/>
    </row>
    <row r="254" spans="7:24" s="19" customFormat="1" x14ac:dyDescent="0.25">
      <c r="G254" s="41"/>
      <c r="H254" s="41"/>
      <c r="I254" s="35"/>
      <c r="J254" s="35"/>
      <c r="K254" s="35"/>
      <c r="L254" s="35"/>
      <c r="M254" s="35"/>
      <c r="N254" s="35"/>
      <c r="O254" s="35"/>
      <c r="P254" s="35"/>
      <c r="Q254" s="35"/>
      <c r="R254" s="35"/>
      <c r="S254" s="35"/>
      <c r="T254" s="35"/>
      <c r="U254" s="57"/>
      <c r="V254" s="35"/>
      <c r="W254" s="35"/>
      <c r="X254" s="35"/>
    </row>
    <row r="255" spans="7:24" s="19" customFormat="1" x14ac:dyDescent="0.25">
      <c r="G255" s="41"/>
      <c r="H255" s="41"/>
      <c r="I255" s="35"/>
      <c r="J255" s="35"/>
      <c r="K255" s="35"/>
      <c r="L255" s="35"/>
      <c r="M255" s="35"/>
      <c r="N255" s="35"/>
      <c r="O255" s="35"/>
      <c r="P255" s="35"/>
      <c r="Q255" s="35"/>
      <c r="R255" s="35"/>
      <c r="S255" s="35"/>
      <c r="T255" s="35"/>
      <c r="U255" s="57"/>
      <c r="V255" s="35"/>
      <c r="W255" s="35"/>
      <c r="X255" s="35"/>
    </row>
    <row r="256" spans="7:24" s="19" customFormat="1" x14ac:dyDescent="0.25">
      <c r="G256" s="41"/>
      <c r="H256" s="41"/>
      <c r="I256" s="35"/>
      <c r="J256" s="35"/>
      <c r="K256" s="35"/>
      <c r="L256" s="35"/>
      <c r="M256" s="35"/>
      <c r="N256" s="35"/>
      <c r="O256" s="35"/>
      <c r="P256" s="35"/>
      <c r="Q256" s="35"/>
      <c r="R256" s="35"/>
      <c r="S256" s="35"/>
      <c r="T256" s="35"/>
      <c r="U256" s="57"/>
      <c r="V256" s="35"/>
      <c r="W256" s="35"/>
      <c r="X256" s="35"/>
    </row>
    <row r="257" spans="7:24" s="19" customFormat="1" x14ac:dyDescent="0.25">
      <c r="G257" s="41"/>
      <c r="H257" s="41"/>
      <c r="I257" s="35"/>
      <c r="J257" s="35"/>
      <c r="K257" s="35"/>
      <c r="L257" s="35"/>
      <c r="M257" s="35"/>
      <c r="N257" s="35"/>
      <c r="O257" s="35"/>
      <c r="P257" s="35"/>
      <c r="Q257" s="35"/>
      <c r="R257" s="35"/>
      <c r="S257" s="35"/>
      <c r="T257" s="35"/>
      <c r="U257" s="57"/>
      <c r="V257" s="35"/>
      <c r="W257" s="35"/>
      <c r="X257" s="35"/>
    </row>
    <row r="258" spans="7:24" s="19" customFormat="1" x14ac:dyDescent="0.25">
      <c r="G258" s="41"/>
      <c r="H258" s="41"/>
      <c r="I258" s="35"/>
      <c r="J258" s="35"/>
      <c r="K258" s="35"/>
      <c r="L258" s="35"/>
      <c r="M258" s="35"/>
      <c r="N258" s="35"/>
      <c r="O258" s="35"/>
      <c r="P258" s="35"/>
      <c r="Q258" s="35"/>
      <c r="R258" s="35"/>
      <c r="S258" s="35"/>
      <c r="T258" s="35"/>
      <c r="U258" s="57"/>
      <c r="V258" s="35"/>
      <c r="W258" s="35"/>
      <c r="X258" s="35"/>
    </row>
  </sheetData>
  <mergeCells count="34">
    <mergeCell ref="B41:G41"/>
    <mergeCell ref="B47:G47"/>
    <mergeCell ref="W2:W3"/>
    <mergeCell ref="X2:X3"/>
    <mergeCell ref="Y2:Y3"/>
    <mergeCell ref="U2:U3"/>
    <mergeCell ref="V2:V3"/>
    <mergeCell ref="P2:P3"/>
    <mergeCell ref="J50:T50"/>
    <mergeCell ref="H2:H3"/>
    <mergeCell ref="B14:G14"/>
    <mergeCell ref="B18:G18"/>
    <mergeCell ref="B22:G22"/>
    <mergeCell ref="B27:G27"/>
    <mergeCell ref="B35:G35"/>
    <mergeCell ref="Q2:Q3"/>
    <mergeCell ref="R2:R3"/>
    <mergeCell ref="S2:S3"/>
    <mergeCell ref="T2:T3"/>
    <mergeCell ref="K2:K3"/>
    <mergeCell ref="L2:L3"/>
    <mergeCell ref="M2:M3"/>
    <mergeCell ref="N2:N3"/>
    <mergeCell ref="O2:O3"/>
    <mergeCell ref="A1:S1"/>
    <mergeCell ref="A2:A3"/>
    <mergeCell ref="B2:B3"/>
    <mergeCell ref="C2:C3"/>
    <mergeCell ref="D2:D3"/>
    <mergeCell ref="E2:E3"/>
    <mergeCell ref="F2:F3"/>
    <mergeCell ref="G2:G3"/>
    <mergeCell ref="I2:I3"/>
    <mergeCell ref="J2:J3"/>
  </mergeCells>
  <printOptions horizontalCentered="1"/>
  <pageMargins left="1.0629921259842521" right="0.11811023622047245" top="0.74803149606299213" bottom="0.74803149606299213" header="0.31496062992125984" footer="0.31496062992125984"/>
  <pageSetup scale="8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1"/>
  <sheetViews>
    <sheetView zoomScale="98" zoomScaleNormal="98" workbookViewId="0">
      <pane ySplit="2130" topLeftCell="A13" activePane="bottomLeft"/>
      <selection activeCell="N27" sqref="N27"/>
      <selection pane="bottomLeft" sqref="A1:N1"/>
    </sheetView>
  </sheetViews>
  <sheetFormatPr baseColWidth="10" defaultColWidth="10.85546875" defaultRowHeight="15" x14ac:dyDescent="0.25"/>
  <cols>
    <col min="1" max="1" width="6.7109375" style="16" customWidth="1"/>
    <col min="2" max="2" width="27.85546875" style="16" customWidth="1"/>
    <col min="3" max="4" width="17.140625" style="16" customWidth="1"/>
    <col min="5" max="5" width="16" style="16" customWidth="1"/>
    <col min="6" max="6" width="15.42578125" style="16" customWidth="1"/>
    <col min="7" max="7" width="13" style="38" customWidth="1"/>
    <col min="8" max="8" width="13.7109375" style="32" customWidth="1"/>
    <col min="9" max="9" width="9.7109375" style="32" customWidth="1"/>
    <col min="10" max="10" width="9.140625" style="32" customWidth="1"/>
    <col min="11" max="11" width="10" style="32" customWidth="1"/>
    <col min="12" max="12" width="8" style="32" customWidth="1"/>
    <col min="13" max="13" width="8.5703125" style="32" customWidth="1"/>
    <col min="14" max="14" width="14.140625" style="32" customWidth="1"/>
    <col min="15" max="15" width="14.140625" style="55" customWidth="1"/>
    <col min="16" max="16" width="11.85546875" style="32" hidden="1" customWidth="1"/>
    <col min="17" max="17" width="12.85546875" style="32" hidden="1" customWidth="1"/>
    <col min="18" max="18" width="10.5703125" style="32" hidden="1" customWidth="1"/>
    <col min="19" max="19" width="13.85546875" style="16" customWidth="1"/>
    <col min="20" max="16384" width="10.85546875" style="16"/>
  </cols>
  <sheetData>
    <row r="1" spans="1:19" ht="21" x14ac:dyDescent="0.25">
      <c r="A1" s="173" t="s">
        <v>186</v>
      </c>
      <c r="B1" s="173"/>
      <c r="C1" s="173"/>
      <c r="D1" s="173"/>
      <c r="E1" s="173"/>
      <c r="F1" s="173"/>
      <c r="G1" s="173"/>
      <c r="H1" s="173"/>
      <c r="I1" s="173"/>
      <c r="J1" s="173"/>
      <c r="K1" s="173"/>
      <c r="L1" s="173"/>
      <c r="M1" s="173"/>
      <c r="N1" s="173"/>
    </row>
    <row r="2" spans="1:19" s="38" customFormat="1" ht="15" customHeight="1" x14ac:dyDescent="0.25">
      <c r="A2" s="174" t="s">
        <v>0</v>
      </c>
      <c r="B2" s="174" t="s">
        <v>1</v>
      </c>
      <c r="C2" s="176" t="s">
        <v>10</v>
      </c>
      <c r="D2" s="176" t="s">
        <v>117</v>
      </c>
      <c r="E2" s="174" t="s">
        <v>2</v>
      </c>
      <c r="F2" s="174" t="s">
        <v>3</v>
      </c>
      <c r="G2" s="178" t="s">
        <v>73</v>
      </c>
      <c r="H2" s="171" t="s">
        <v>125</v>
      </c>
      <c r="I2" s="180" t="s">
        <v>126</v>
      </c>
      <c r="J2" s="181" t="s">
        <v>127</v>
      </c>
      <c r="K2" s="181" t="s">
        <v>128</v>
      </c>
      <c r="L2" s="181" t="s">
        <v>129</v>
      </c>
      <c r="M2" s="171" t="s">
        <v>130</v>
      </c>
      <c r="N2" s="171" t="s">
        <v>131</v>
      </c>
      <c r="O2" s="172" t="s">
        <v>190</v>
      </c>
      <c r="P2" s="167" t="s">
        <v>132</v>
      </c>
      <c r="Q2" s="167" t="s">
        <v>134</v>
      </c>
      <c r="R2" s="167" t="s">
        <v>133</v>
      </c>
      <c r="S2" s="169" t="s">
        <v>4</v>
      </c>
    </row>
    <row r="3" spans="1:19" s="38" customFormat="1" ht="58.5" customHeight="1" x14ac:dyDescent="0.25">
      <c r="A3" s="175"/>
      <c r="B3" s="175"/>
      <c r="C3" s="177"/>
      <c r="D3" s="177"/>
      <c r="E3" s="175"/>
      <c r="F3" s="175"/>
      <c r="G3" s="179"/>
      <c r="H3" s="171"/>
      <c r="I3" s="180"/>
      <c r="J3" s="181"/>
      <c r="K3" s="181"/>
      <c r="L3" s="181"/>
      <c r="M3" s="171"/>
      <c r="N3" s="171"/>
      <c r="O3" s="172"/>
      <c r="P3" s="168"/>
      <c r="Q3" s="168"/>
      <c r="R3" s="168"/>
      <c r="S3" s="170"/>
    </row>
    <row r="4" spans="1:19" s="19" customFormat="1" ht="24" x14ac:dyDescent="0.25">
      <c r="A4" s="58">
        <v>1</v>
      </c>
      <c r="B4" s="89" t="s">
        <v>9</v>
      </c>
      <c r="C4" s="17" t="s">
        <v>7</v>
      </c>
      <c r="D4" s="17" t="s">
        <v>118</v>
      </c>
      <c r="E4" s="17" t="s">
        <v>5</v>
      </c>
      <c r="F4" s="18" t="s">
        <v>95</v>
      </c>
      <c r="G4" s="13" t="s">
        <v>74</v>
      </c>
      <c r="H4" s="50">
        <v>12000</v>
      </c>
      <c r="I4" s="37">
        <v>250</v>
      </c>
      <c r="J4" s="37">
        <v>0</v>
      </c>
      <c r="K4" s="37">
        <v>3000</v>
      </c>
      <c r="L4" s="37">
        <v>0</v>
      </c>
      <c r="M4" s="50">
        <v>0</v>
      </c>
      <c r="N4" s="62">
        <v>6000</v>
      </c>
      <c r="O4" s="56">
        <f t="shared" ref="O4:O28" si="0">SUM(H4:N4)</f>
        <v>21250</v>
      </c>
      <c r="P4" s="53">
        <f>O4-250</f>
        <v>21000</v>
      </c>
      <c r="Q4" s="53">
        <f>O4-250</f>
        <v>21000</v>
      </c>
      <c r="R4" s="53">
        <v>200</v>
      </c>
      <c r="S4" s="18"/>
    </row>
    <row r="5" spans="1:19" s="19" customFormat="1" ht="24" x14ac:dyDescent="0.25">
      <c r="A5" s="58">
        <v>2</v>
      </c>
      <c r="B5" s="89" t="s">
        <v>137</v>
      </c>
      <c r="C5" s="17" t="s">
        <v>8</v>
      </c>
      <c r="D5" s="17" t="s">
        <v>119</v>
      </c>
      <c r="E5" s="20" t="s">
        <v>11</v>
      </c>
      <c r="F5" s="18" t="s">
        <v>95</v>
      </c>
      <c r="G5" s="13" t="s">
        <v>74</v>
      </c>
      <c r="H5" s="50">
        <v>7387</v>
      </c>
      <c r="I5" s="37">
        <v>250</v>
      </c>
      <c r="J5" s="37">
        <v>375</v>
      </c>
      <c r="K5" s="37">
        <v>3000</v>
      </c>
      <c r="L5" s="37">
        <v>0</v>
      </c>
      <c r="M5" s="50">
        <v>0</v>
      </c>
      <c r="N5" s="62">
        <v>5000</v>
      </c>
      <c r="O5" s="56">
        <f t="shared" si="0"/>
        <v>16012</v>
      </c>
      <c r="P5" s="53">
        <f>O5-250</f>
        <v>15762</v>
      </c>
      <c r="Q5" s="53">
        <f>O5-250</f>
        <v>15762</v>
      </c>
      <c r="R5" s="53">
        <v>200</v>
      </c>
      <c r="S5" s="20"/>
    </row>
    <row r="6" spans="1:19" s="19" customFormat="1" x14ac:dyDescent="0.2">
      <c r="A6" s="15">
        <v>3</v>
      </c>
      <c r="B6" s="1" t="s">
        <v>96</v>
      </c>
      <c r="C6" s="21" t="s">
        <v>12</v>
      </c>
      <c r="D6" s="21" t="s">
        <v>119</v>
      </c>
      <c r="E6" s="20" t="s">
        <v>15</v>
      </c>
      <c r="F6" s="20" t="s">
        <v>16</v>
      </c>
      <c r="G6" s="13" t="s">
        <v>74</v>
      </c>
      <c r="H6" s="50">
        <v>6925</v>
      </c>
      <c r="I6" s="37">
        <v>250</v>
      </c>
      <c r="J6" s="37">
        <v>375</v>
      </c>
      <c r="K6" s="37">
        <v>0</v>
      </c>
      <c r="L6" s="37">
        <v>0</v>
      </c>
      <c r="M6" s="50">
        <v>1575</v>
      </c>
      <c r="N6" s="50">
        <v>3000</v>
      </c>
      <c r="O6" s="56">
        <f t="shared" si="0"/>
        <v>12125</v>
      </c>
      <c r="P6" s="53">
        <f t="shared" ref="P6:P52" si="1">O6-250</f>
        <v>11875</v>
      </c>
      <c r="Q6" s="53">
        <f t="shared" ref="Q6:Q65" si="2">O6-250</f>
        <v>11875</v>
      </c>
      <c r="R6" s="53">
        <v>200</v>
      </c>
      <c r="S6" s="20"/>
    </row>
    <row r="7" spans="1:19" s="19" customFormat="1" ht="36" x14ac:dyDescent="0.2">
      <c r="A7" s="15">
        <v>4</v>
      </c>
      <c r="B7" s="1" t="s">
        <v>13</v>
      </c>
      <c r="C7" s="21" t="s">
        <v>14</v>
      </c>
      <c r="D7" s="21" t="s">
        <v>120</v>
      </c>
      <c r="E7" s="20" t="s">
        <v>17</v>
      </c>
      <c r="F7" s="20" t="s">
        <v>16</v>
      </c>
      <c r="G7" s="13" t="s">
        <v>74</v>
      </c>
      <c r="H7" s="50">
        <v>6297</v>
      </c>
      <c r="I7" s="37">
        <v>250</v>
      </c>
      <c r="J7" s="37">
        <v>375</v>
      </c>
      <c r="K7" s="37">
        <v>0</v>
      </c>
      <c r="L7" s="37">
        <v>0</v>
      </c>
      <c r="M7" s="37">
        <v>0</v>
      </c>
      <c r="N7" s="50">
        <v>1800</v>
      </c>
      <c r="O7" s="56">
        <f t="shared" si="0"/>
        <v>8722</v>
      </c>
      <c r="P7" s="53">
        <f t="shared" si="1"/>
        <v>8472</v>
      </c>
      <c r="Q7" s="53">
        <f t="shared" si="2"/>
        <v>8472</v>
      </c>
      <c r="R7" s="53">
        <v>200</v>
      </c>
      <c r="S7" s="20"/>
    </row>
    <row r="8" spans="1:19" s="19" customFormat="1" ht="36" x14ac:dyDescent="0.25">
      <c r="A8" s="58">
        <v>5</v>
      </c>
      <c r="B8" s="90" t="s">
        <v>138</v>
      </c>
      <c r="C8" s="21" t="s">
        <v>14</v>
      </c>
      <c r="D8" s="21" t="s">
        <v>120</v>
      </c>
      <c r="E8" s="18" t="s">
        <v>135</v>
      </c>
      <c r="F8" s="20" t="s">
        <v>24</v>
      </c>
      <c r="G8" s="13" t="s">
        <v>74</v>
      </c>
      <c r="H8" s="50">
        <v>6297</v>
      </c>
      <c r="I8" s="37">
        <v>250</v>
      </c>
      <c r="J8" s="37">
        <v>375</v>
      </c>
      <c r="K8" s="37">
        <v>0</v>
      </c>
      <c r="L8" s="37">
        <v>0</v>
      </c>
      <c r="M8" s="37">
        <v>0</v>
      </c>
      <c r="N8" s="43">
        <v>0</v>
      </c>
      <c r="O8" s="56">
        <f t="shared" si="0"/>
        <v>6922</v>
      </c>
      <c r="P8" s="53">
        <f t="shared" si="1"/>
        <v>6672</v>
      </c>
      <c r="Q8" s="53">
        <f t="shared" si="2"/>
        <v>6672</v>
      </c>
      <c r="R8" s="53">
        <v>200</v>
      </c>
      <c r="S8" s="20"/>
    </row>
    <row r="9" spans="1:19" s="19" customFormat="1" ht="36" x14ac:dyDescent="0.25">
      <c r="A9" s="58">
        <v>6</v>
      </c>
      <c r="B9" s="1" t="s">
        <v>18</v>
      </c>
      <c r="C9" s="21" t="s">
        <v>19</v>
      </c>
      <c r="D9" s="21" t="s">
        <v>175</v>
      </c>
      <c r="E9" s="18" t="s">
        <v>136</v>
      </c>
      <c r="F9" s="20" t="s">
        <v>24</v>
      </c>
      <c r="G9" s="13" t="s">
        <v>74</v>
      </c>
      <c r="H9" s="50">
        <v>3525</v>
      </c>
      <c r="I9" s="37">
        <v>250</v>
      </c>
      <c r="J9" s="37">
        <v>375</v>
      </c>
      <c r="K9" s="37">
        <v>0</v>
      </c>
      <c r="L9" s="37">
        <v>0</v>
      </c>
      <c r="M9" s="37">
        <v>0</v>
      </c>
      <c r="N9" s="37">
        <v>1800</v>
      </c>
      <c r="O9" s="56">
        <f t="shared" si="0"/>
        <v>5950</v>
      </c>
      <c r="P9" s="53">
        <f t="shared" si="1"/>
        <v>5700</v>
      </c>
      <c r="Q9" s="53">
        <f t="shared" si="2"/>
        <v>5700</v>
      </c>
      <c r="R9" s="53">
        <v>200</v>
      </c>
      <c r="S9" s="20"/>
    </row>
    <row r="10" spans="1:19" s="19" customFormat="1" ht="24" x14ac:dyDescent="0.2">
      <c r="A10" s="15">
        <v>7</v>
      </c>
      <c r="B10" s="90" t="s">
        <v>139</v>
      </c>
      <c r="C10" s="21" t="s">
        <v>19</v>
      </c>
      <c r="D10" s="21" t="s">
        <v>175</v>
      </c>
      <c r="E10" s="18" t="s">
        <v>187</v>
      </c>
      <c r="F10" s="20" t="s">
        <v>24</v>
      </c>
      <c r="G10" s="13" t="s">
        <v>74</v>
      </c>
      <c r="H10" s="50">
        <v>3525</v>
      </c>
      <c r="I10" s="37">
        <v>250</v>
      </c>
      <c r="J10" s="37">
        <v>0</v>
      </c>
      <c r="K10" s="37">
        <v>0</v>
      </c>
      <c r="L10" s="37">
        <v>0</v>
      </c>
      <c r="M10" s="37">
        <v>0</v>
      </c>
      <c r="N10" s="43">
        <v>0</v>
      </c>
      <c r="O10" s="56">
        <f t="shared" si="0"/>
        <v>3775</v>
      </c>
      <c r="P10" s="53">
        <f t="shared" si="1"/>
        <v>3525</v>
      </c>
      <c r="Q10" s="53">
        <f t="shared" si="2"/>
        <v>3525</v>
      </c>
      <c r="R10" s="53">
        <v>200</v>
      </c>
      <c r="S10" s="20"/>
    </row>
    <row r="11" spans="1:19" s="19" customFormat="1" ht="24" x14ac:dyDescent="0.2">
      <c r="A11" s="15">
        <v>8</v>
      </c>
      <c r="B11" s="91" t="s">
        <v>179</v>
      </c>
      <c r="C11" s="2" t="s">
        <v>38</v>
      </c>
      <c r="D11" s="2" t="s">
        <v>175</v>
      </c>
      <c r="E11" s="2" t="s">
        <v>182</v>
      </c>
      <c r="F11" s="20" t="s">
        <v>24</v>
      </c>
      <c r="G11" s="13" t="s">
        <v>74</v>
      </c>
      <c r="H11" s="50">
        <v>3525</v>
      </c>
      <c r="I11" s="37">
        <v>250</v>
      </c>
      <c r="J11" s="37">
        <v>375</v>
      </c>
      <c r="K11" s="37">
        <v>0</v>
      </c>
      <c r="L11" s="37">
        <v>0</v>
      </c>
      <c r="M11" s="37">
        <v>0</v>
      </c>
      <c r="N11" s="43">
        <v>0</v>
      </c>
      <c r="O11" s="56">
        <f t="shared" si="0"/>
        <v>4150</v>
      </c>
      <c r="P11" s="53">
        <f t="shared" si="1"/>
        <v>3900</v>
      </c>
      <c r="Q11" s="53">
        <f>O11-250</f>
        <v>3900</v>
      </c>
      <c r="R11" s="53">
        <v>200</v>
      </c>
      <c r="S11" s="20"/>
    </row>
    <row r="12" spans="1:19" s="19" customFormat="1" ht="24" customHeight="1" x14ac:dyDescent="0.25">
      <c r="A12" s="58">
        <v>9</v>
      </c>
      <c r="B12" s="90" t="s">
        <v>20</v>
      </c>
      <c r="C12" s="21" t="s">
        <v>19</v>
      </c>
      <c r="D12" s="21" t="s">
        <v>175</v>
      </c>
      <c r="E12" s="18" t="s">
        <v>188</v>
      </c>
      <c r="F12" s="20" t="s">
        <v>24</v>
      </c>
      <c r="G12" s="13" t="s">
        <v>74</v>
      </c>
      <c r="H12" s="50">
        <v>3525</v>
      </c>
      <c r="I12" s="37">
        <v>250</v>
      </c>
      <c r="J12" s="37">
        <v>375</v>
      </c>
      <c r="K12" s="37">
        <v>0</v>
      </c>
      <c r="L12" s="37">
        <v>0</v>
      </c>
      <c r="M12" s="37">
        <v>0</v>
      </c>
      <c r="N12" s="43">
        <v>0</v>
      </c>
      <c r="O12" s="56">
        <f t="shared" si="0"/>
        <v>4150</v>
      </c>
      <c r="P12" s="53">
        <f t="shared" si="1"/>
        <v>3900</v>
      </c>
      <c r="Q12" s="53">
        <f t="shared" si="2"/>
        <v>3900</v>
      </c>
      <c r="R12" s="53">
        <v>200</v>
      </c>
      <c r="S12" s="20"/>
    </row>
    <row r="13" spans="1:19" s="19" customFormat="1" ht="24" x14ac:dyDescent="0.25">
      <c r="A13" s="58">
        <v>10</v>
      </c>
      <c r="B13" s="2" t="s">
        <v>21</v>
      </c>
      <c r="C13" s="22" t="s">
        <v>22</v>
      </c>
      <c r="D13" s="22" t="s">
        <v>93</v>
      </c>
      <c r="E13" s="20" t="s">
        <v>23</v>
      </c>
      <c r="F13" s="20" t="s">
        <v>24</v>
      </c>
      <c r="G13" s="13" t="s">
        <v>74</v>
      </c>
      <c r="H13" s="50">
        <v>1682</v>
      </c>
      <c r="I13" s="37">
        <v>250</v>
      </c>
      <c r="J13" s="37">
        <v>0</v>
      </c>
      <c r="K13" s="37">
        <v>0</v>
      </c>
      <c r="L13" s="37">
        <v>35</v>
      </c>
      <c r="M13" s="37">
        <v>0</v>
      </c>
      <c r="N13" s="37">
        <v>500</v>
      </c>
      <c r="O13" s="56">
        <f t="shared" si="0"/>
        <v>2467</v>
      </c>
      <c r="P13" s="53">
        <f t="shared" si="1"/>
        <v>2217</v>
      </c>
      <c r="Q13" s="53">
        <f t="shared" si="2"/>
        <v>2217</v>
      </c>
      <c r="R13" s="53">
        <v>200</v>
      </c>
      <c r="S13" s="20"/>
    </row>
    <row r="14" spans="1:19" s="19" customFormat="1" x14ac:dyDescent="0.2">
      <c r="A14" s="15">
        <v>11</v>
      </c>
      <c r="B14" s="2" t="s">
        <v>97</v>
      </c>
      <c r="C14" s="22" t="s">
        <v>12</v>
      </c>
      <c r="D14" s="22" t="s">
        <v>119</v>
      </c>
      <c r="E14" s="20" t="s">
        <v>6</v>
      </c>
      <c r="F14" s="18" t="s">
        <v>98</v>
      </c>
      <c r="G14" s="13" t="s">
        <v>74</v>
      </c>
      <c r="H14" s="50">
        <v>6925</v>
      </c>
      <c r="I14" s="37">
        <v>250</v>
      </c>
      <c r="J14" s="37">
        <v>375</v>
      </c>
      <c r="K14" s="37">
        <v>0</v>
      </c>
      <c r="L14" s="37">
        <v>0</v>
      </c>
      <c r="M14" s="37">
        <v>0</v>
      </c>
      <c r="N14" s="37">
        <v>3000</v>
      </c>
      <c r="O14" s="34">
        <f t="shared" si="0"/>
        <v>10550</v>
      </c>
      <c r="P14" s="53">
        <f t="shared" si="1"/>
        <v>10300</v>
      </c>
      <c r="Q14" s="53">
        <f t="shared" si="2"/>
        <v>10300</v>
      </c>
      <c r="R14" s="53">
        <v>200</v>
      </c>
      <c r="S14" s="20"/>
    </row>
    <row r="15" spans="1:19" s="19" customFormat="1" ht="24" x14ac:dyDescent="0.2">
      <c r="A15" s="15">
        <v>12</v>
      </c>
      <c r="B15" s="2" t="s">
        <v>25</v>
      </c>
      <c r="C15" s="22" t="s">
        <v>26</v>
      </c>
      <c r="D15" s="22" t="s">
        <v>121</v>
      </c>
      <c r="E15" s="20" t="s">
        <v>23</v>
      </c>
      <c r="F15" s="18" t="s">
        <v>98</v>
      </c>
      <c r="G15" s="13" t="s">
        <v>74</v>
      </c>
      <c r="H15" s="50">
        <v>2441</v>
      </c>
      <c r="I15" s="37">
        <v>250</v>
      </c>
      <c r="J15" s="37">
        <v>0</v>
      </c>
      <c r="K15" s="37">
        <v>0</v>
      </c>
      <c r="L15" s="37">
        <v>0</v>
      </c>
      <c r="M15" s="37">
        <v>0</v>
      </c>
      <c r="N15" s="37">
        <v>1000</v>
      </c>
      <c r="O15" s="68">
        <f t="shared" si="0"/>
        <v>3691</v>
      </c>
      <c r="P15" s="53">
        <f t="shared" si="1"/>
        <v>3441</v>
      </c>
      <c r="Q15" s="53">
        <f t="shared" si="2"/>
        <v>3441</v>
      </c>
      <c r="R15" s="53">
        <v>200</v>
      </c>
      <c r="S15" s="20"/>
    </row>
    <row r="16" spans="1:19" s="19" customFormat="1" ht="45" customHeight="1" x14ac:dyDescent="0.25">
      <c r="A16" s="58">
        <v>13</v>
      </c>
      <c r="B16" s="2" t="s">
        <v>99</v>
      </c>
      <c r="C16" s="22" t="s">
        <v>14</v>
      </c>
      <c r="D16" s="22" t="s">
        <v>120</v>
      </c>
      <c r="E16" s="20" t="s">
        <v>80</v>
      </c>
      <c r="F16" s="18" t="s">
        <v>98</v>
      </c>
      <c r="G16" s="13" t="s">
        <v>74</v>
      </c>
      <c r="H16" s="50">
        <v>6297</v>
      </c>
      <c r="I16" s="37">
        <v>250</v>
      </c>
      <c r="J16" s="37">
        <v>375</v>
      </c>
      <c r="K16" s="37">
        <v>0</v>
      </c>
      <c r="L16" s="37">
        <v>0</v>
      </c>
      <c r="M16" s="37">
        <v>0</v>
      </c>
      <c r="N16" s="37">
        <v>1800</v>
      </c>
      <c r="O16" s="66">
        <f t="shared" si="0"/>
        <v>8722</v>
      </c>
      <c r="P16" s="53">
        <f t="shared" si="1"/>
        <v>8472</v>
      </c>
      <c r="Q16" s="53">
        <f t="shared" si="2"/>
        <v>8472</v>
      </c>
      <c r="R16" s="53">
        <v>200</v>
      </c>
      <c r="S16" s="20"/>
    </row>
    <row r="17" spans="1:19" s="19" customFormat="1" x14ac:dyDescent="0.25">
      <c r="A17" s="58">
        <v>14</v>
      </c>
      <c r="B17" s="2" t="s">
        <v>100</v>
      </c>
      <c r="C17" s="22" t="s">
        <v>12</v>
      </c>
      <c r="D17" s="22" t="s">
        <v>119</v>
      </c>
      <c r="E17" s="20" t="s">
        <v>6</v>
      </c>
      <c r="F17" s="20" t="s">
        <v>27</v>
      </c>
      <c r="G17" s="13" t="s">
        <v>74</v>
      </c>
      <c r="H17" s="50">
        <v>6925</v>
      </c>
      <c r="I17" s="37">
        <v>250</v>
      </c>
      <c r="J17" s="37">
        <v>375</v>
      </c>
      <c r="K17" s="37">
        <v>0</v>
      </c>
      <c r="L17" s="37">
        <v>0</v>
      </c>
      <c r="M17" s="37">
        <v>0</v>
      </c>
      <c r="N17" s="37">
        <v>3000</v>
      </c>
      <c r="O17" s="70">
        <f t="shared" si="0"/>
        <v>10550</v>
      </c>
      <c r="P17" s="53">
        <f t="shared" si="1"/>
        <v>10300</v>
      </c>
      <c r="Q17" s="53">
        <f t="shared" si="2"/>
        <v>10300</v>
      </c>
      <c r="R17" s="53">
        <v>200</v>
      </c>
      <c r="S17" s="20"/>
    </row>
    <row r="18" spans="1:19" s="19" customFormat="1" ht="36" x14ac:dyDescent="0.2">
      <c r="A18" s="15">
        <v>15</v>
      </c>
      <c r="B18" s="2" t="s">
        <v>28</v>
      </c>
      <c r="C18" s="22" t="s">
        <v>14</v>
      </c>
      <c r="D18" s="22" t="s">
        <v>120</v>
      </c>
      <c r="E18" s="20" t="s">
        <v>80</v>
      </c>
      <c r="F18" s="20" t="s">
        <v>101</v>
      </c>
      <c r="G18" s="13" t="s">
        <v>74</v>
      </c>
      <c r="H18" s="50">
        <v>6297</v>
      </c>
      <c r="I18" s="37">
        <v>250</v>
      </c>
      <c r="J18" s="37">
        <v>375</v>
      </c>
      <c r="K18" s="37">
        <v>0</v>
      </c>
      <c r="L18" s="37">
        <v>0</v>
      </c>
      <c r="M18" s="37">
        <v>0</v>
      </c>
      <c r="N18" s="37">
        <v>1800</v>
      </c>
      <c r="O18" s="67">
        <f t="shared" si="0"/>
        <v>8722</v>
      </c>
      <c r="P18" s="53">
        <f t="shared" si="1"/>
        <v>8472</v>
      </c>
      <c r="Q18" s="53">
        <f t="shared" si="2"/>
        <v>8472</v>
      </c>
      <c r="R18" s="53">
        <v>200</v>
      </c>
      <c r="S18" s="20"/>
    </row>
    <row r="19" spans="1:19" s="19" customFormat="1" ht="36" x14ac:dyDescent="0.2">
      <c r="A19" s="15">
        <v>16</v>
      </c>
      <c r="B19" s="88" t="s">
        <v>140</v>
      </c>
      <c r="C19" s="22" t="s">
        <v>14</v>
      </c>
      <c r="D19" s="22" t="s">
        <v>120</v>
      </c>
      <c r="E19" s="20" t="s">
        <v>80</v>
      </c>
      <c r="F19" s="20" t="s">
        <v>102</v>
      </c>
      <c r="G19" s="13" t="s">
        <v>74</v>
      </c>
      <c r="H19" s="50">
        <v>6297</v>
      </c>
      <c r="I19" s="37">
        <v>250</v>
      </c>
      <c r="J19" s="37">
        <v>0</v>
      </c>
      <c r="K19" s="37">
        <v>0</v>
      </c>
      <c r="L19" s="37">
        <v>0</v>
      </c>
      <c r="M19" s="37">
        <v>0</v>
      </c>
      <c r="N19" s="43">
        <v>0</v>
      </c>
      <c r="O19" s="56">
        <f t="shared" si="0"/>
        <v>6547</v>
      </c>
      <c r="P19" s="53">
        <f t="shared" si="1"/>
        <v>6297</v>
      </c>
      <c r="Q19" s="53">
        <f t="shared" si="2"/>
        <v>6297</v>
      </c>
      <c r="R19" s="53">
        <v>200</v>
      </c>
      <c r="S19" s="20"/>
    </row>
    <row r="20" spans="1:19" s="19" customFormat="1" ht="36" x14ac:dyDescent="0.25">
      <c r="A20" s="58">
        <v>17</v>
      </c>
      <c r="B20" s="88" t="s">
        <v>141</v>
      </c>
      <c r="C20" s="22" t="s">
        <v>29</v>
      </c>
      <c r="D20" s="22" t="s">
        <v>120</v>
      </c>
      <c r="E20" s="20" t="s">
        <v>80</v>
      </c>
      <c r="F20" s="18" t="s">
        <v>103</v>
      </c>
      <c r="G20" s="13" t="s">
        <v>74</v>
      </c>
      <c r="H20" s="50">
        <v>5835</v>
      </c>
      <c r="I20" s="37">
        <v>250</v>
      </c>
      <c r="J20" s="37">
        <v>375</v>
      </c>
      <c r="K20" s="37">
        <v>0</v>
      </c>
      <c r="L20" s="37">
        <v>0</v>
      </c>
      <c r="M20" s="37">
        <v>0</v>
      </c>
      <c r="N20" s="43">
        <v>0</v>
      </c>
      <c r="O20" s="74">
        <f t="shared" si="0"/>
        <v>6460</v>
      </c>
      <c r="P20" s="53">
        <f t="shared" si="1"/>
        <v>6210</v>
      </c>
      <c r="Q20" s="53">
        <f t="shared" si="2"/>
        <v>6210</v>
      </c>
      <c r="R20" s="53">
        <v>200</v>
      </c>
      <c r="S20" s="20"/>
    </row>
    <row r="21" spans="1:19" s="19" customFormat="1" ht="36" x14ac:dyDescent="0.25">
      <c r="A21" s="58">
        <v>18</v>
      </c>
      <c r="B21" s="88" t="s">
        <v>142</v>
      </c>
      <c r="C21" s="22" t="s">
        <v>14</v>
      </c>
      <c r="D21" s="22" t="s">
        <v>120</v>
      </c>
      <c r="E21" s="20" t="s">
        <v>80</v>
      </c>
      <c r="F21" s="18" t="s">
        <v>104</v>
      </c>
      <c r="G21" s="13" t="s">
        <v>74</v>
      </c>
      <c r="H21" s="50">
        <v>6297</v>
      </c>
      <c r="I21" s="37">
        <v>250</v>
      </c>
      <c r="J21" s="37">
        <v>0</v>
      </c>
      <c r="K21" s="37">
        <v>0</v>
      </c>
      <c r="L21" s="37">
        <v>0</v>
      </c>
      <c r="M21" s="37">
        <v>0</v>
      </c>
      <c r="N21" s="43">
        <v>0</v>
      </c>
      <c r="O21" s="71">
        <f t="shared" si="0"/>
        <v>6547</v>
      </c>
      <c r="P21" s="53">
        <f t="shared" si="1"/>
        <v>6297</v>
      </c>
      <c r="Q21" s="53">
        <f t="shared" si="2"/>
        <v>6297</v>
      </c>
      <c r="R21" s="53">
        <v>200</v>
      </c>
      <c r="S21" s="20"/>
    </row>
    <row r="22" spans="1:19" s="19" customFormat="1" ht="45" customHeight="1" x14ac:dyDescent="0.2">
      <c r="A22" s="15">
        <v>19</v>
      </c>
      <c r="B22" s="88" t="s">
        <v>143</v>
      </c>
      <c r="C22" s="22" t="s">
        <v>29</v>
      </c>
      <c r="D22" s="22" t="s">
        <v>120</v>
      </c>
      <c r="E22" s="20" t="s">
        <v>80</v>
      </c>
      <c r="F22" s="20" t="s">
        <v>105</v>
      </c>
      <c r="G22" s="13" t="s">
        <v>74</v>
      </c>
      <c r="H22" s="50">
        <v>5835</v>
      </c>
      <c r="I22" s="37">
        <v>250</v>
      </c>
      <c r="J22" s="37">
        <v>0</v>
      </c>
      <c r="K22" s="37">
        <v>0</v>
      </c>
      <c r="L22" s="37">
        <v>0</v>
      </c>
      <c r="M22" s="37">
        <v>0</v>
      </c>
      <c r="N22" s="43">
        <v>0</v>
      </c>
      <c r="O22" s="56">
        <f t="shared" si="0"/>
        <v>6085</v>
      </c>
      <c r="P22" s="53">
        <f t="shared" si="1"/>
        <v>5835</v>
      </c>
      <c r="Q22" s="53">
        <f t="shared" si="2"/>
        <v>5835</v>
      </c>
      <c r="R22" s="53">
        <v>200</v>
      </c>
      <c r="S22" s="20"/>
    </row>
    <row r="23" spans="1:19" s="19" customFormat="1" ht="43.5" customHeight="1" x14ac:dyDescent="0.2">
      <c r="A23" s="15">
        <v>20</v>
      </c>
      <c r="B23" s="92" t="s">
        <v>20</v>
      </c>
      <c r="C23" s="22" t="s">
        <v>29</v>
      </c>
      <c r="D23" s="22" t="s">
        <v>120</v>
      </c>
      <c r="E23" s="20" t="s">
        <v>164</v>
      </c>
      <c r="F23" s="20" t="s">
        <v>185</v>
      </c>
      <c r="G23" s="13" t="s">
        <v>74</v>
      </c>
      <c r="H23" s="50">
        <v>5835</v>
      </c>
      <c r="I23" s="37">
        <v>250</v>
      </c>
      <c r="J23" s="37">
        <v>375</v>
      </c>
      <c r="K23" s="37">
        <v>0</v>
      </c>
      <c r="L23" s="37">
        <v>0</v>
      </c>
      <c r="M23" s="37">
        <v>0</v>
      </c>
      <c r="N23" s="43">
        <v>0</v>
      </c>
      <c r="O23" s="76">
        <f t="shared" si="0"/>
        <v>6460</v>
      </c>
      <c r="P23" s="53">
        <f t="shared" si="1"/>
        <v>6210</v>
      </c>
      <c r="Q23" s="53">
        <f t="shared" si="2"/>
        <v>6210</v>
      </c>
      <c r="R23" s="53">
        <v>200</v>
      </c>
      <c r="S23" s="20"/>
    </row>
    <row r="24" spans="1:19" s="19" customFormat="1" ht="43.5" customHeight="1" x14ac:dyDescent="0.25">
      <c r="A24" s="58">
        <v>21</v>
      </c>
      <c r="B24" s="88" t="s">
        <v>144</v>
      </c>
      <c r="C24" s="22" t="s">
        <v>14</v>
      </c>
      <c r="D24" s="22" t="s">
        <v>120</v>
      </c>
      <c r="E24" s="20" t="s">
        <v>80</v>
      </c>
      <c r="F24" s="20" t="s">
        <v>30</v>
      </c>
      <c r="G24" s="13" t="s">
        <v>74</v>
      </c>
      <c r="H24" s="50">
        <v>6297</v>
      </c>
      <c r="I24" s="37">
        <v>250</v>
      </c>
      <c r="J24" s="37">
        <v>0</v>
      </c>
      <c r="K24" s="37">
        <v>0</v>
      </c>
      <c r="L24" s="37">
        <v>0</v>
      </c>
      <c r="M24" s="37">
        <v>0</v>
      </c>
      <c r="N24" s="43">
        <v>0</v>
      </c>
      <c r="O24" s="56">
        <f t="shared" si="0"/>
        <v>6547</v>
      </c>
      <c r="P24" s="53">
        <f t="shared" si="1"/>
        <v>6297</v>
      </c>
      <c r="Q24" s="53">
        <f t="shared" si="2"/>
        <v>6297</v>
      </c>
      <c r="R24" s="53">
        <v>200</v>
      </c>
      <c r="S24" s="20"/>
    </row>
    <row r="25" spans="1:19" s="19" customFormat="1" x14ac:dyDescent="0.25">
      <c r="A25" s="58">
        <v>22</v>
      </c>
      <c r="B25" s="88" t="s">
        <v>180</v>
      </c>
      <c r="C25" s="2" t="s">
        <v>12</v>
      </c>
      <c r="D25" s="23" t="s">
        <v>118</v>
      </c>
      <c r="E25" s="23" t="s">
        <v>15</v>
      </c>
      <c r="F25" s="20" t="s">
        <v>39</v>
      </c>
      <c r="G25" s="13" t="s">
        <v>74</v>
      </c>
      <c r="H25" s="50">
        <v>6925</v>
      </c>
      <c r="I25" s="37">
        <v>250</v>
      </c>
      <c r="J25" s="37">
        <v>0</v>
      </c>
      <c r="K25" s="37">
        <v>0</v>
      </c>
      <c r="L25" s="37">
        <v>0</v>
      </c>
      <c r="M25" s="37">
        <v>1575</v>
      </c>
      <c r="N25" s="43">
        <v>5000</v>
      </c>
      <c r="O25" s="56">
        <f t="shared" si="0"/>
        <v>13750</v>
      </c>
      <c r="P25" s="53">
        <f t="shared" si="1"/>
        <v>13500</v>
      </c>
      <c r="Q25" s="53">
        <f t="shared" si="2"/>
        <v>13500</v>
      </c>
      <c r="R25" s="53">
        <v>200</v>
      </c>
      <c r="S25" s="20"/>
    </row>
    <row r="26" spans="1:19" s="19" customFormat="1" x14ac:dyDescent="0.25">
      <c r="A26" s="58"/>
      <c r="B26" s="88"/>
      <c r="C26" s="2"/>
      <c r="D26" s="23"/>
      <c r="E26" s="23"/>
      <c r="F26" s="20"/>
      <c r="G26" s="13"/>
      <c r="H26" s="50"/>
      <c r="I26" s="37"/>
      <c r="J26" s="37"/>
      <c r="K26" s="37"/>
      <c r="L26" s="37"/>
      <c r="M26" s="37"/>
      <c r="N26" s="43"/>
      <c r="O26" s="56"/>
      <c r="P26" s="53"/>
      <c r="Q26" s="53"/>
      <c r="R26" s="53"/>
      <c r="S26" s="20"/>
    </row>
    <row r="27" spans="1:19" s="19" customFormat="1" ht="36" x14ac:dyDescent="0.2">
      <c r="A27" s="15">
        <v>23</v>
      </c>
      <c r="B27" s="93" t="s">
        <v>20</v>
      </c>
      <c r="C27" s="2" t="s">
        <v>14</v>
      </c>
      <c r="D27" s="2" t="s">
        <v>120</v>
      </c>
      <c r="E27" s="2" t="s">
        <v>83</v>
      </c>
      <c r="F27" s="20" t="s">
        <v>39</v>
      </c>
      <c r="G27" s="13" t="s">
        <v>74</v>
      </c>
      <c r="H27" s="50">
        <v>6925</v>
      </c>
      <c r="I27" s="37">
        <v>250</v>
      </c>
      <c r="J27" s="37">
        <v>375</v>
      </c>
      <c r="K27" s="37">
        <v>0</v>
      </c>
      <c r="L27" s="37">
        <v>0</v>
      </c>
      <c r="M27" s="37">
        <v>0</v>
      </c>
      <c r="N27" s="43">
        <v>2000</v>
      </c>
      <c r="O27" s="56">
        <f t="shared" si="0"/>
        <v>9550</v>
      </c>
      <c r="P27" s="53">
        <f t="shared" si="1"/>
        <v>9300</v>
      </c>
      <c r="Q27" s="53">
        <f>O27-250</f>
        <v>9300</v>
      </c>
      <c r="R27" s="53">
        <v>200</v>
      </c>
      <c r="S27" s="20"/>
    </row>
    <row r="28" spans="1:19" s="19" customFormat="1" ht="36" x14ac:dyDescent="0.2">
      <c r="A28" s="15">
        <v>24</v>
      </c>
      <c r="B28" s="3" t="s">
        <v>31</v>
      </c>
      <c r="C28" s="2" t="s">
        <v>29</v>
      </c>
      <c r="D28" s="24" t="s">
        <v>120</v>
      </c>
      <c r="E28" s="25" t="s">
        <v>81</v>
      </c>
      <c r="F28" s="20" t="s">
        <v>39</v>
      </c>
      <c r="G28" s="13" t="s">
        <v>74</v>
      </c>
      <c r="H28" s="50">
        <v>5835</v>
      </c>
      <c r="I28" s="37">
        <v>250</v>
      </c>
      <c r="J28" s="37">
        <v>375</v>
      </c>
      <c r="K28" s="37">
        <v>0</v>
      </c>
      <c r="L28" s="37">
        <v>0</v>
      </c>
      <c r="M28" s="37">
        <v>0</v>
      </c>
      <c r="N28" s="37">
        <v>2000</v>
      </c>
      <c r="O28" s="56">
        <f t="shared" si="0"/>
        <v>8460</v>
      </c>
      <c r="P28" s="53">
        <f t="shared" si="1"/>
        <v>8210</v>
      </c>
      <c r="Q28" s="53">
        <f t="shared" si="2"/>
        <v>8210</v>
      </c>
      <c r="R28" s="53">
        <v>200</v>
      </c>
      <c r="S28" s="20"/>
    </row>
    <row r="29" spans="1:19" s="19" customFormat="1" ht="42" customHeight="1" x14ac:dyDescent="0.25">
      <c r="A29" s="58">
        <v>25</v>
      </c>
      <c r="B29" s="1" t="s">
        <v>32</v>
      </c>
      <c r="C29" s="1" t="s">
        <v>29</v>
      </c>
      <c r="D29" s="1" t="s">
        <v>120</v>
      </c>
      <c r="E29" s="20" t="s">
        <v>80</v>
      </c>
      <c r="F29" s="20" t="s">
        <v>39</v>
      </c>
      <c r="G29" s="13" t="s">
        <v>74</v>
      </c>
      <c r="H29" s="50">
        <v>5835</v>
      </c>
      <c r="I29" s="37">
        <v>250</v>
      </c>
      <c r="J29" s="37">
        <v>375</v>
      </c>
      <c r="K29" s="37">
        <v>0</v>
      </c>
      <c r="L29" s="37">
        <v>0</v>
      </c>
      <c r="M29" s="37">
        <v>0</v>
      </c>
      <c r="N29" s="37">
        <v>2000</v>
      </c>
      <c r="O29" s="56">
        <f t="shared" ref="O29:O65" si="3">SUM(H29:N29)</f>
        <v>8460</v>
      </c>
      <c r="P29" s="53">
        <f t="shared" si="1"/>
        <v>8210</v>
      </c>
      <c r="Q29" s="53">
        <f t="shared" si="2"/>
        <v>8210</v>
      </c>
      <c r="R29" s="53">
        <v>200</v>
      </c>
      <c r="S29" s="20"/>
    </row>
    <row r="30" spans="1:19" s="19" customFormat="1" ht="36" x14ac:dyDescent="0.25">
      <c r="A30" s="58">
        <v>26</v>
      </c>
      <c r="B30" s="91" t="s">
        <v>173</v>
      </c>
      <c r="C30" s="2" t="s">
        <v>29</v>
      </c>
      <c r="D30" s="2" t="s">
        <v>120</v>
      </c>
      <c r="E30" s="2" t="s">
        <v>85</v>
      </c>
      <c r="F30" s="20" t="s">
        <v>39</v>
      </c>
      <c r="G30" s="13" t="s">
        <v>74</v>
      </c>
      <c r="H30" s="50">
        <v>5835</v>
      </c>
      <c r="I30" s="37">
        <v>250</v>
      </c>
      <c r="J30" s="37">
        <v>0</v>
      </c>
      <c r="K30" s="37">
        <v>0</v>
      </c>
      <c r="L30" s="37">
        <v>0</v>
      </c>
      <c r="M30" s="37">
        <v>0</v>
      </c>
      <c r="N30" s="43">
        <v>2000</v>
      </c>
      <c r="O30" s="56">
        <f t="shared" si="3"/>
        <v>8085</v>
      </c>
      <c r="P30" s="53">
        <f t="shared" si="1"/>
        <v>7835</v>
      </c>
      <c r="Q30" s="53">
        <f>O30-250</f>
        <v>7835</v>
      </c>
      <c r="R30" s="53">
        <v>200</v>
      </c>
      <c r="S30" s="112"/>
    </row>
    <row r="31" spans="1:19" s="19" customFormat="1" ht="24" x14ac:dyDescent="0.2">
      <c r="A31" s="15">
        <v>27</v>
      </c>
      <c r="B31" s="91" t="s">
        <v>181</v>
      </c>
      <c r="C31" s="1" t="s">
        <v>19</v>
      </c>
      <c r="D31" s="1" t="s">
        <v>175</v>
      </c>
      <c r="E31" s="23" t="s">
        <v>225</v>
      </c>
      <c r="F31" s="20" t="s">
        <v>39</v>
      </c>
      <c r="G31" s="13" t="s">
        <v>74</v>
      </c>
      <c r="H31" s="50">
        <v>3525</v>
      </c>
      <c r="I31" s="37">
        <v>250</v>
      </c>
      <c r="J31" s="37">
        <v>0</v>
      </c>
      <c r="K31" s="37">
        <v>0</v>
      </c>
      <c r="L31" s="37">
        <v>0</v>
      </c>
      <c r="M31" s="37">
        <v>1500</v>
      </c>
      <c r="N31" s="43">
        <v>1800</v>
      </c>
      <c r="O31" s="56">
        <f t="shared" si="3"/>
        <v>7075</v>
      </c>
      <c r="P31" s="53">
        <f t="shared" si="1"/>
        <v>6825</v>
      </c>
      <c r="Q31" s="53">
        <f t="shared" si="2"/>
        <v>6825</v>
      </c>
      <c r="R31" s="53">
        <v>200</v>
      </c>
      <c r="S31" s="112"/>
    </row>
    <row r="32" spans="1:19" s="19" customFormat="1" ht="25.5" customHeight="1" x14ac:dyDescent="0.2">
      <c r="A32" s="15">
        <v>28</v>
      </c>
      <c r="B32" s="94" t="s">
        <v>183</v>
      </c>
      <c r="C32" s="3" t="s">
        <v>33</v>
      </c>
      <c r="D32" s="3" t="s">
        <v>175</v>
      </c>
      <c r="E32" s="23" t="s">
        <v>106</v>
      </c>
      <c r="F32" s="20" t="s">
        <v>39</v>
      </c>
      <c r="G32" s="13" t="s">
        <v>74</v>
      </c>
      <c r="H32" s="50">
        <v>3295</v>
      </c>
      <c r="I32" s="37">
        <v>250</v>
      </c>
      <c r="J32" s="37">
        <v>0</v>
      </c>
      <c r="K32" s="37">
        <v>1000</v>
      </c>
      <c r="L32" s="37">
        <v>0</v>
      </c>
      <c r="M32" s="37">
        <v>0</v>
      </c>
      <c r="N32" s="43"/>
      <c r="O32" s="56">
        <f t="shared" si="3"/>
        <v>4545</v>
      </c>
      <c r="P32" s="53">
        <f t="shared" si="1"/>
        <v>4295</v>
      </c>
      <c r="Q32" s="53">
        <f t="shared" si="2"/>
        <v>4295</v>
      </c>
      <c r="R32" s="53">
        <v>200</v>
      </c>
      <c r="S32" s="20"/>
    </row>
    <row r="33" spans="1:19" s="19" customFormat="1" ht="24" x14ac:dyDescent="0.25">
      <c r="A33" s="58">
        <v>29</v>
      </c>
      <c r="B33" s="93" t="s">
        <v>20</v>
      </c>
      <c r="C33" s="2" t="s">
        <v>37</v>
      </c>
      <c r="D33" s="2" t="s">
        <v>93</v>
      </c>
      <c r="E33" s="2" t="s">
        <v>84</v>
      </c>
      <c r="F33" s="20" t="s">
        <v>39</v>
      </c>
      <c r="G33" s="13" t="s">
        <v>74</v>
      </c>
      <c r="H33" s="50">
        <v>1381</v>
      </c>
      <c r="I33" s="37">
        <v>250</v>
      </c>
      <c r="J33" s="37">
        <v>0</v>
      </c>
      <c r="K33" s="37">
        <v>500</v>
      </c>
      <c r="L33" s="37">
        <v>0</v>
      </c>
      <c r="M33" s="37">
        <v>0</v>
      </c>
      <c r="N33" s="43">
        <v>0</v>
      </c>
      <c r="O33" s="56">
        <f t="shared" si="3"/>
        <v>2131</v>
      </c>
      <c r="P33" s="53">
        <f t="shared" si="1"/>
        <v>1881</v>
      </c>
      <c r="Q33" s="53">
        <f>O33-250</f>
        <v>1881</v>
      </c>
      <c r="R33" s="53">
        <v>200</v>
      </c>
      <c r="S33" s="20"/>
    </row>
    <row r="34" spans="1:19" s="19" customFormat="1" ht="24" x14ac:dyDescent="0.25">
      <c r="A34" s="58">
        <v>30</v>
      </c>
      <c r="B34" s="3" t="s">
        <v>34</v>
      </c>
      <c r="C34" s="3" t="s">
        <v>35</v>
      </c>
      <c r="D34" s="3" t="s">
        <v>123</v>
      </c>
      <c r="E34" s="2" t="s">
        <v>82</v>
      </c>
      <c r="F34" s="20" t="s">
        <v>39</v>
      </c>
      <c r="G34" s="13" t="s">
        <v>74</v>
      </c>
      <c r="H34" s="50">
        <v>1105</v>
      </c>
      <c r="I34" s="37">
        <v>250</v>
      </c>
      <c r="J34" s="37">
        <v>0</v>
      </c>
      <c r="K34" s="37">
        <v>450</v>
      </c>
      <c r="L34" s="37">
        <v>0</v>
      </c>
      <c r="M34" s="37">
        <v>0</v>
      </c>
      <c r="N34" s="37">
        <v>400</v>
      </c>
      <c r="O34" s="56">
        <f t="shared" si="3"/>
        <v>2205</v>
      </c>
      <c r="P34" s="53">
        <f t="shared" si="1"/>
        <v>1955</v>
      </c>
      <c r="Q34" s="53">
        <f t="shared" si="2"/>
        <v>1955</v>
      </c>
      <c r="R34" s="53">
        <v>200</v>
      </c>
      <c r="S34" s="20"/>
    </row>
    <row r="35" spans="1:19" s="19" customFormat="1" ht="24" x14ac:dyDescent="0.2">
      <c r="A35" s="15">
        <v>31</v>
      </c>
      <c r="B35" s="3" t="s">
        <v>36</v>
      </c>
      <c r="C35" s="3" t="s">
        <v>35</v>
      </c>
      <c r="D35" s="3" t="s">
        <v>123</v>
      </c>
      <c r="E35" s="2" t="s">
        <v>107</v>
      </c>
      <c r="F35" s="20" t="s">
        <v>39</v>
      </c>
      <c r="G35" s="13" t="s">
        <v>74</v>
      </c>
      <c r="H35" s="50">
        <v>1105</v>
      </c>
      <c r="I35" s="37">
        <v>250</v>
      </c>
      <c r="J35" s="37">
        <v>0</v>
      </c>
      <c r="K35" s="37">
        <v>450</v>
      </c>
      <c r="L35" s="37">
        <v>0</v>
      </c>
      <c r="M35" s="37">
        <v>0</v>
      </c>
      <c r="N35" s="37">
        <v>400</v>
      </c>
      <c r="O35" s="56">
        <f t="shared" si="3"/>
        <v>2205</v>
      </c>
      <c r="P35" s="53">
        <f t="shared" si="1"/>
        <v>1955</v>
      </c>
      <c r="Q35" s="53">
        <f t="shared" si="2"/>
        <v>1955</v>
      </c>
      <c r="R35" s="53">
        <v>200</v>
      </c>
      <c r="S35" s="20"/>
    </row>
    <row r="36" spans="1:19" s="19" customFormat="1" ht="24" x14ac:dyDescent="0.2">
      <c r="A36" s="15">
        <v>32</v>
      </c>
      <c r="B36" s="95" t="s">
        <v>20</v>
      </c>
      <c r="C36" s="5" t="s">
        <v>26</v>
      </c>
      <c r="D36" s="5" t="s">
        <v>121</v>
      </c>
      <c r="E36" s="20" t="s">
        <v>23</v>
      </c>
      <c r="F36" s="20" t="s">
        <v>39</v>
      </c>
      <c r="G36" s="13" t="s">
        <v>75</v>
      </c>
      <c r="H36" s="50">
        <v>2441</v>
      </c>
      <c r="I36" s="37">
        <v>250</v>
      </c>
      <c r="J36" s="37">
        <v>0</v>
      </c>
      <c r="K36" s="37">
        <v>0</v>
      </c>
      <c r="L36" s="37">
        <v>0</v>
      </c>
      <c r="M36" s="37">
        <v>1000</v>
      </c>
      <c r="N36" s="43">
        <v>0</v>
      </c>
      <c r="O36" s="56">
        <f t="shared" si="3"/>
        <v>3691</v>
      </c>
      <c r="P36" s="53">
        <f t="shared" si="1"/>
        <v>3441</v>
      </c>
      <c r="Q36" s="53">
        <f t="shared" si="2"/>
        <v>3441</v>
      </c>
      <c r="R36" s="53">
        <v>200</v>
      </c>
      <c r="S36" s="20"/>
    </row>
    <row r="37" spans="1:19" s="19" customFormat="1" ht="24" x14ac:dyDescent="0.25">
      <c r="A37" s="58">
        <v>33</v>
      </c>
      <c r="B37" s="6" t="s">
        <v>76</v>
      </c>
      <c r="C37" s="7" t="s">
        <v>77</v>
      </c>
      <c r="D37" s="7" t="s">
        <v>124</v>
      </c>
      <c r="E37" s="18" t="s">
        <v>86</v>
      </c>
      <c r="F37" s="20" t="s">
        <v>39</v>
      </c>
      <c r="G37" s="13" t="s">
        <v>75</v>
      </c>
      <c r="H37" s="50">
        <v>1460</v>
      </c>
      <c r="I37" s="37">
        <v>250</v>
      </c>
      <c r="J37" s="37">
        <v>0</v>
      </c>
      <c r="K37" s="37">
        <v>600</v>
      </c>
      <c r="L37" s="37">
        <v>35</v>
      </c>
      <c r="M37" s="37">
        <v>0</v>
      </c>
      <c r="N37" s="37">
        <v>600</v>
      </c>
      <c r="O37" s="56">
        <f t="shared" si="3"/>
        <v>2945</v>
      </c>
      <c r="P37" s="53">
        <f t="shared" si="1"/>
        <v>2695</v>
      </c>
      <c r="Q37" s="53">
        <f t="shared" si="2"/>
        <v>2695</v>
      </c>
      <c r="R37" s="53">
        <v>200</v>
      </c>
      <c r="S37" s="20"/>
    </row>
    <row r="38" spans="1:19" s="19" customFormat="1" ht="24" x14ac:dyDescent="0.25">
      <c r="A38" s="58">
        <v>34</v>
      </c>
      <c r="B38" s="91" t="s">
        <v>184</v>
      </c>
      <c r="C38" s="5" t="s">
        <v>26</v>
      </c>
      <c r="D38" s="5" t="s">
        <v>121</v>
      </c>
      <c r="E38" s="18" t="s">
        <v>87</v>
      </c>
      <c r="F38" s="20" t="s">
        <v>39</v>
      </c>
      <c r="G38" s="13" t="s">
        <v>75</v>
      </c>
      <c r="H38" s="50">
        <v>2441</v>
      </c>
      <c r="I38" s="37">
        <v>250</v>
      </c>
      <c r="J38" s="37">
        <v>0</v>
      </c>
      <c r="K38" s="37">
        <v>0</v>
      </c>
      <c r="L38" s="37">
        <v>0</v>
      </c>
      <c r="M38" s="37">
        <v>1000</v>
      </c>
      <c r="N38" s="43">
        <v>0</v>
      </c>
      <c r="O38" s="56">
        <f t="shared" si="3"/>
        <v>3691</v>
      </c>
      <c r="P38" s="53">
        <f t="shared" si="1"/>
        <v>3441</v>
      </c>
      <c r="Q38" s="53">
        <f>O38-250</f>
        <v>3441</v>
      </c>
      <c r="R38" s="53">
        <v>200</v>
      </c>
      <c r="S38" s="20"/>
    </row>
    <row r="39" spans="1:19" s="19" customFormat="1" ht="24" x14ac:dyDescent="0.2">
      <c r="A39" s="15">
        <v>35</v>
      </c>
      <c r="B39" s="8" t="s">
        <v>40</v>
      </c>
      <c r="C39" s="26" t="s">
        <v>41</v>
      </c>
      <c r="D39" s="26" t="s">
        <v>119</v>
      </c>
      <c r="E39" s="20" t="s">
        <v>79</v>
      </c>
      <c r="F39" s="20" t="s">
        <v>42</v>
      </c>
      <c r="G39" s="13" t="s">
        <v>74</v>
      </c>
      <c r="H39" s="50">
        <v>7000</v>
      </c>
      <c r="I39" s="37">
        <v>250</v>
      </c>
      <c r="J39" s="37">
        <v>0</v>
      </c>
      <c r="K39" s="37">
        <v>0</v>
      </c>
      <c r="L39" s="37">
        <v>0</v>
      </c>
      <c r="M39" s="37">
        <v>0</v>
      </c>
      <c r="N39" s="43">
        <v>0</v>
      </c>
      <c r="O39" s="77">
        <f t="shared" si="3"/>
        <v>7250</v>
      </c>
      <c r="P39" s="53">
        <f t="shared" si="1"/>
        <v>7000</v>
      </c>
      <c r="Q39" s="53">
        <f t="shared" si="2"/>
        <v>7000</v>
      </c>
      <c r="R39" s="53">
        <v>200</v>
      </c>
      <c r="S39" s="20"/>
    </row>
    <row r="40" spans="1:19" s="19" customFormat="1" x14ac:dyDescent="0.2">
      <c r="A40" s="15">
        <v>36</v>
      </c>
      <c r="B40" s="2" t="s">
        <v>43</v>
      </c>
      <c r="C40" s="22" t="s">
        <v>41</v>
      </c>
      <c r="D40" s="22" t="s">
        <v>122</v>
      </c>
      <c r="E40" s="20" t="s">
        <v>79</v>
      </c>
      <c r="F40" s="20" t="s">
        <v>94</v>
      </c>
      <c r="G40" s="13" t="s">
        <v>74</v>
      </c>
      <c r="H40" s="50">
        <v>7000</v>
      </c>
      <c r="I40" s="37">
        <v>250</v>
      </c>
      <c r="J40" s="37">
        <v>375</v>
      </c>
      <c r="K40" s="37">
        <v>0</v>
      </c>
      <c r="L40" s="37">
        <v>0</v>
      </c>
      <c r="M40" s="37">
        <v>0</v>
      </c>
      <c r="N40" s="37">
        <v>3000</v>
      </c>
      <c r="O40" s="77">
        <f t="shared" si="3"/>
        <v>10625</v>
      </c>
      <c r="P40" s="53">
        <f t="shared" si="1"/>
        <v>10375</v>
      </c>
      <c r="Q40" s="53">
        <f t="shared" si="2"/>
        <v>10375</v>
      </c>
      <c r="R40" s="53">
        <v>200</v>
      </c>
      <c r="S40" s="20"/>
    </row>
    <row r="41" spans="1:19" s="19" customFormat="1" ht="36" x14ac:dyDescent="0.25">
      <c r="A41" s="58">
        <v>37</v>
      </c>
      <c r="B41" s="2" t="s">
        <v>44</v>
      </c>
      <c r="C41" s="22" t="s">
        <v>14</v>
      </c>
      <c r="D41" s="22" t="s">
        <v>120</v>
      </c>
      <c r="E41" s="18" t="s">
        <v>89</v>
      </c>
      <c r="F41" s="20" t="s">
        <v>47</v>
      </c>
      <c r="G41" s="13" t="s">
        <v>74</v>
      </c>
      <c r="H41" s="50">
        <v>6297</v>
      </c>
      <c r="I41" s="37">
        <v>250</v>
      </c>
      <c r="J41" s="37">
        <v>375</v>
      </c>
      <c r="K41" s="37">
        <v>0</v>
      </c>
      <c r="L41" s="37">
        <v>0</v>
      </c>
      <c r="M41" s="37">
        <v>0</v>
      </c>
      <c r="N41" s="37">
        <v>1800</v>
      </c>
      <c r="O41" s="34">
        <f t="shared" si="3"/>
        <v>8722</v>
      </c>
      <c r="P41" s="53">
        <f t="shared" si="1"/>
        <v>8472</v>
      </c>
      <c r="Q41" s="53">
        <f t="shared" si="2"/>
        <v>8472</v>
      </c>
      <c r="R41" s="53">
        <v>200</v>
      </c>
      <c r="S41" s="20"/>
    </row>
    <row r="42" spans="1:19" s="19" customFormat="1" ht="36" x14ac:dyDescent="0.25">
      <c r="A42" s="58">
        <v>38</v>
      </c>
      <c r="B42" s="2" t="s">
        <v>108</v>
      </c>
      <c r="C42" s="22" t="s">
        <v>14</v>
      </c>
      <c r="D42" s="22" t="s">
        <v>120</v>
      </c>
      <c r="E42" s="18" t="s">
        <v>88</v>
      </c>
      <c r="F42" s="20" t="s">
        <v>94</v>
      </c>
      <c r="G42" s="13" t="s">
        <v>74</v>
      </c>
      <c r="H42" s="50">
        <v>6297</v>
      </c>
      <c r="I42" s="37">
        <v>250</v>
      </c>
      <c r="J42" s="37">
        <v>375</v>
      </c>
      <c r="K42" s="37">
        <v>0</v>
      </c>
      <c r="L42" s="37">
        <v>0</v>
      </c>
      <c r="M42" s="37">
        <v>0</v>
      </c>
      <c r="N42" s="37">
        <v>1800</v>
      </c>
      <c r="O42" s="70">
        <f t="shared" si="3"/>
        <v>8722</v>
      </c>
      <c r="P42" s="53">
        <f t="shared" si="1"/>
        <v>8472</v>
      </c>
      <c r="Q42" s="53">
        <f t="shared" si="2"/>
        <v>8472</v>
      </c>
      <c r="R42" s="53">
        <v>200</v>
      </c>
      <c r="S42" s="20"/>
    </row>
    <row r="43" spans="1:19" s="19" customFormat="1" ht="24" x14ac:dyDescent="0.2">
      <c r="A43" s="15">
        <v>39</v>
      </c>
      <c r="B43" s="2" t="s">
        <v>109</v>
      </c>
      <c r="C43" s="22" t="s">
        <v>45</v>
      </c>
      <c r="D43" s="22" t="s">
        <v>121</v>
      </c>
      <c r="E43" s="20" t="s">
        <v>110</v>
      </c>
      <c r="F43" s="20" t="s">
        <v>94</v>
      </c>
      <c r="G43" s="13" t="s">
        <v>74</v>
      </c>
      <c r="H43" s="50">
        <v>2281</v>
      </c>
      <c r="I43" s="37">
        <v>250</v>
      </c>
      <c r="J43" s="37">
        <v>0</v>
      </c>
      <c r="K43" s="37">
        <v>0</v>
      </c>
      <c r="L43" s="37">
        <v>0</v>
      </c>
      <c r="M43" s="37">
        <v>0</v>
      </c>
      <c r="N43" s="37">
        <v>1000</v>
      </c>
      <c r="O43" s="68">
        <f t="shared" si="3"/>
        <v>3531</v>
      </c>
      <c r="P43" s="53">
        <f t="shared" si="1"/>
        <v>3281</v>
      </c>
      <c r="Q43" s="53">
        <f t="shared" si="2"/>
        <v>3281</v>
      </c>
      <c r="R43" s="53">
        <v>200</v>
      </c>
      <c r="S43" s="20"/>
    </row>
    <row r="44" spans="1:19" s="19" customFormat="1" ht="24" x14ac:dyDescent="0.2">
      <c r="A44" s="15">
        <v>40</v>
      </c>
      <c r="B44" s="2" t="s">
        <v>46</v>
      </c>
      <c r="C44" s="22" t="s">
        <v>45</v>
      </c>
      <c r="D44" s="22" t="s">
        <v>121</v>
      </c>
      <c r="E44" s="20" t="s">
        <v>90</v>
      </c>
      <c r="F44" s="20" t="s">
        <v>94</v>
      </c>
      <c r="G44" s="13" t="s">
        <v>74</v>
      </c>
      <c r="H44" s="50">
        <v>2281</v>
      </c>
      <c r="I44" s="37">
        <v>250</v>
      </c>
      <c r="J44" s="37">
        <v>0</v>
      </c>
      <c r="K44" s="37">
        <v>0</v>
      </c>
      <c r="L44" s="37">
        <v>0</v>
      </c>
      <c r="M44" s="37">
        <v>0</v>
      </c>
      <c r="N44" s="37">
        <v>1000</v>
      </c>
      <c r="O44" s="72">
        <f t="shared" si="3"/>
        <v>3531</v>
      </c>
      <c r="P44" s="53">
        <f t="shared" si="1"/>
        <v>3281</v>
      </c>
      <c r="Q44" s="53">
        <f t="shared" si="2"/>
        <v>3281</v>
      </c>
      <c r="R44" s="53">
        <v>200</v>
      </c>
      <c r="S44" s="20"/>
    </row>
    <row r="45" spans="1:19" s="19" customFormat="1" x14ac:dyDescent="0.25">
      <c r="A45" s="58">
        <v>41</v>
      </c>
      <c r="B45" s="6" t="s">
        <v>111</v>
      </c>
      <c r="C45" s="22" t="s">
        <v>41</v>
      </c>
      <c r="D45" s="22" t="s">
        <v>119</v>
      </c>
      <c r="E45" s="20" t="s">
        <v>79</v>
      </c>
      <c r="F45" s="20" t="s">
        <v>52</v>
      </c>
      <c r="G45" s="13" t="s">
        <v>74</v>
      </c>
      <c r="H45" s="50">
        <v>7000</v>
      </c>
      <c r="I45" s="37">
        <v>250</v>
      </c>
      <c r="J45" s="37">
        <v>375</v>
      </c>
      <c r="K45" s="37">
        <v>0</v>
      </c>
      <c r="L45" s="37">
        <v>0</v>
      </c>
      <c r="M45" s="37">
        <v>0</v>
      </c>
      <c r="N45" s="37">
        <v>3000</v>
      </c>
      <c r="O45" s="77">
        <f t="shared" si="3"/>
        <v>10625</v>
      </c>
      <c r="P45" s="53">
        <f t="shared" si="1"/>
        <v>10375</v>
      </c>
      <c r="Q45" s="53">
        <f t="shared" si="2"/>
        <v>10375</v>
      </c>
      <c r="R45" s="53">
        <v>200</v>
      </c>
      <c r="S45" s="20"/>
    </row>
    <row r="46" spans="1:19" s="19" customFormat="1" ht="40.5" customHeight="1" x14ac:dyDescent="0.25">
      <c r="A46" s="58">
        <v>42</v>
      </c>
      <c r="B46" s="2" t="s">
        <v>48</v>
      </c>
      <c r="C46" s="22" t="s">
        <v>14</v>
      </c>
      <c r="D46" s="22" t="s">
        <v>120</v>
      </c>
      <c r="E46" s="18" t="s">
        <v>91</v>
      </c>
      <c r="F46" s="20" t="s">
        <v>52</v>
      </c>
      <c r="G46" s="13" t="s">
        <v>74</v>
      </c>
      <c r="H46" s="50">
        <v>6297</v>
      </c>
      <c r="I46" s="37">
        <v>250</v>
      </c>
      <c r="J46" s="37">
        <v>375</v>
      </c>
      <c r="K46" s="37">
        <v>0</v>
      </c>
      <c r="L46" s="37">
        <v>0</v>
      </c>
      <c r="M46" s="37">
        <v>0</v>
      </c>
      <c r="N46" s="37">
        <v>1800</v>
      </c>
      <c r="O46" s="70">
        <f t="shared" si="3"/>
        <v>8722</v>
      </c>
      <c r="P46" s="53">
        <f t="shared" si="1"/>
        <v>8472</v>
      </c>
      <c r="Q46" s="53">
        <f t="shared" si="2"/>
        <v>8472</v>
      </c>
      <c r="R46" s="53">
        <v>200</v>
      </c>
      <c r="S46" s="20"/>
    </row>
    <row r="47" spans="1:19" s="19" customFormat="1" ht="24" x14ac:dyDescent="0.2">
      <c r="A47" s="15">
        <v>43</v>
      </c>
      <c r="B47" s="2" t="s">
        <v>49</v>
      </c>
      <c r="C47" s="22" t="s">
        <v>45</v>
      </c>
      <c r="D47" s="22" t="s">
        <v>121</v>
      </c>
      <c r="E47" s="20" t="s">
        <v>112</v>
      </c>
      <c r="F47" s="20" t="s">
        <v>52</v>
      </c>
      <c r="G47" s="13" t="s">
        <v>74</v>
      </c>
      <c r="H47" s="50">
        <v>2281</v>
      </c>
      <c r="I47" s="37">
        <v>250</v>
      </c>
      <c r="J47" s="37">
        <v>0</v>
      </c>
      <c r="K47" s="37">
        <v>0</v>
      </c>
      <c r="L47" s="37">
        <v>0</v>
      </c>
      <c r="M47" s="37">
        <v>0</v>
      </c>
      <c r="N47" s="37">
        <v>1000</v>
      </c>
      <c r="O47" s="68">
        <f t="shared" si="3"/>
        <v>3531</v>
      </c>
      <c r="P47" s="53">
        <f t="shared" si="1"/>
        <v>3281</v>
      </c>
      <c r="Q47" s="53">
        <f t="shared" si="2"/>
        <v>3281</v>
      </c>
      <c r="R47" s="53">
        <v>200</v>
      </c>
      <c r="S47" s="20"/>
    </row>
    <row r="48" spans="1:19" s="19" customFormat="1" ht="36" x14ac:dyDescent="0.2">
      <c r="A48" s="15">
        <v>44</v>
      </c>
      <c r="B48" s="2" t="s">
        <v>50</v>
      </c>
      <c r="C48" s="22" t="s">
        <v>14</v>
      </c>
      <c r="D48" s="22" t="s">
        <v>120</v>
      </c>
      <c r="E48" s="18" t="s">
        <v>89</v>
      </c>
      <c r="F48" s="20" t="s">
        <v>52</v>
      </c>
      <c r="G48" s="13" t="s">
        <v>74</v>
      </c>
      <c r="H48" s="50">
        <v>6297</v>
      </c>
      <c r="I48" s="37">
        <v>250</v>
      </c>
      <c r="J48" s="37">
        <v>375</v>
      </c>
      <c r="K48" s="37">
        <v>0</v>
      </c>
      <c r="L48" s="37">
        <v>0</v>
      </c>
      <c r="M48" s="37">
        <v>0</v>
      </c>
      <c r="N48" s="43">
        <v>0</v>
      </c>
      <c r="O48" s="34">
        <f t="shared" si="3"/>
        <v>6922</v>
      </c>
      <c r="P48" s="53">
        <f t="shared" si="1"/>
        <v>6672</v>
      </c>
      <c r="Q48" s="53">
        <f t="shared" si="2"/>
        <v>6672</v>
      </c>
      <c r="R48" s="53">
        <v>200</v>
      </c>
      <c r="S48" s="20"/>
    </row>
    <row r="49" spans="1:19" s="19" customFormat="1" ht="24" x14ac:dyDescent="0.25">
      <c r="A49" s="58">
        <v>45</v>
      </c>
      <c r="B49" s="2" t="s">
        <v>51</v>
      </c>
      <c r="C49" s="22" t="s">
        <v>45</v>
      </c>
      <c r="D49" s="22" t="s">
        <v>121</v>
      </c>
      <c r="E49" s="20" t="s">
        <v>90</v>
      </c>
      <c r="F49" s="20" t="s">
        <v>52</v>
      </c>
      <c r="G49" s="13" t="s">
        <v>74</v>
      </c>
      <c r="H49" s="50">
        <v>2281</v>
      </c>
      <c r="I49" s="37">
        <v>250</v>
      </c>
      <c r="J49" s="37">
        <v>0</v>
      </c>
      <c r="K49" s="37">
        <v>0</v>
      </c>
      <c r="L49" s="37">
        <v>0</v>
      </c>
      <c r="M49" s="37">
        <v>0</v>
      </c>
      <c r="N49" s="37">
        <v>1000</v>
      </c>
      <c r="O49" s="72">
        <f t="shared" si="3"/>
        <v>3531</v>
      </c>
      <c r="P49" s="53">
        <f t="shared" si="1"/>
        <v>3281</v>
      </c>
      <c r="Q49" s="53">
        <f t="shared" si="2"/>
        <v>3281</v>
      </c>
      <c r="R49" s="53">
        <v>200</v>
      </c>
      <c r="S49" s="20"/>
    </row>
    <row r="50" spans="1:19" s="19" customFormat="1" ht="15" customHeight="1" x14ac:dyDescent="0.25">
      <c r="A50" s="58">
        <v>46</v>
      </c>
      <c r="B50" s="2" t="s">
        <v>53</v>
      </c>
      <c r="C50" s="22" t="s">
        <v>41</v>
      </c>
      <c r="D50" s="22" t="s">
        <v>119</v>
      </c>
      <c r="E50" s="20" t="s">
        <v>79</v>
      </c>
      <c r="F50" s="18" t="s">
        <v>55</v>
      </c>
      <c r="G50" s="13" t="s">
        <v>74</v>
      </c>
      <c r="H50" s="50">
        <v>7000</v>
      </c>
      <c r="I50" s="37">
        <v>250</v>
      </c>
      <c r="J50" s="37">
        <v>0</v>
      </c>
      <c r="K50" s="37">
        <v>0</v>
      </c>
      <c r="L50" s="37">
        <v>0</v>
      </c>
      <c r="M50" s="37">
        <v>0</v>
      </c>
      <c r="N50" s="37">
        <v>3000</v>
      </c>
      <c r="O50" s="77">
        <f t="shared" si="3"/>
        <v>10250</v>
      </c>
      <c r="P50" s="53">
        <f t="shared" si="1"/>
        <v>10000</v>
      </c>
      <c r="Q50" s="53">
        <f t="shared" si="2"/>
        <v>10000</v>
      </c>
      <c r="R50" s="53">
        <v>200</v>
      </c>
      <c r="S50" s="20"/>
    </row>
    <row r="51" spans="1:19" s="19" customFormat="1" ht="36" x14ac:dyDescent="0.2">
      <c r="A51" s="15">
        <v>47</v>
      </c>
      <c r="B51" s="2" t="s">
        <v>54</v>
      </c>
      <c r="C51" s="22" t="s">
        <v>14</v>
      </c>
      <c r="D51" s="22" t="s">
        <v>120</v>
      </c>
      <c r="E51" s="18" t="s">
        <v>113</v>
      </c>
      <c r="F51" s="18" t="s">
        <v>55</v>
      </c>
      <c r="G51" s="13" t="s">
        <v>74</v>
      </c>
      <c r="H51" s="50">
        <v>6297</v>
      </c>
      <c r="I51" s="37">
        <v>250</v>
      </c>
      <c r="J51" s="37">
        <v>375</v>
      </c>
      <c r="K51" s="37">
        <v>0</v>
      </c>
      <c r="L51" s="37">
        <v>0</v>
      </c>
      <c r="M51" s="37">
        <v>0</v>
      </c>
      <c r="N51" s="37">
        <v>1800</v>
      </c>
      <c r="O51" s="34">
        <f t="shared" si="3"/>
        <v>8722</v>
      </c>
      <c r="P51" s="53">
        <f t="shared" si="1"/>
        <v>8472</v>
      </c>
      <c r="Q51" s="53">
        <f t="shared" si="2"/>
        <v>8472</v>
      </c>
      <c r="R51" s="53">
        <v>200</v>
      </c>
      <c r="S51" s="20"/>
    </row>
    <row r="52" spans="1:19" s="19" customFormat="1" ht="43.5" customHeight="1" x14ac:dyDescent="0.2">
      <c r="A52" s="15">
        <v>48</v>
      </c>
      <c r="B52" s="2" t="s">
        <v>114</v>
      </c>
      <c r="C52" s="22" t="s">
        <v>14</v>
      </c>
      <c r="D52" s="22" t="s">
        <v>120</v>
      </c>
      <c r="E52" s="18" t="s">
        <v>91</v>
      </c>
      <c r="F52" s="18" t="s">
        <v>55</v>
      </c>
      <c r="G52" s="13" t="s">
        <v>74</v>
      </c>
      <c r="H52" s="50">
        <v>6297</v>
      </c>
      <c r="I52" s="37">
        <v>250</v>
      </c>
      <c r="J52" s="37">
        <v>375</v>
      </c>
      <c r="K52" s="37">
        <v>0</v>
      </c>
      <c r="L52" s="37">
        <v>0</v>
      </c>
      <c r="M52" s="37">
        <v>0</v>
      </c>
      <c r="N52" s="37">
        <v>1800</v>
      </c>
      <c r="O52" s="70">
        <f t="shared" si="3"/>
        <v>8722</v>
      </c>
      <c r="P52" s="53">
        <f t="shared" si="1"/>
        <v>8472</v>
      </c>
      <c r="Q52" s="53">
        <f t="shared" si="2"/>
        <v>8472</v>
      </c>
      <c r="R52" s="53">
        <v>200</v>
      </c>
      <c r="S52" s="20"/>
    </row>
    <row r="53" spans="1:19" s="19" customFormat="1" ht="24" customHeight="1" x14ac:dyDescent="0.25">
      <c r="A53" s="58">
        <v>49</v>
      </c>
      <c r="B53" s="2" t="s">
        <v>56</v>
      </c>
      <c r="C53" s="22" t="s">
        <v>41</v>
      </c>
      <c r="D53" s="22" t="s">
        <v>119</v>
      </c>
      <c r="E53" s="20" t="s">
        <v>79</v>
      </c>
      <c r="F53" s="20" t="s">
        <v>59</v>
      </c>
      <c r="G53" s="13" t="s">
        <v>74</v>
      </c>
      <c r="H53" s="50">
        <v>7000</v>
      </c>
      <c r="I53" s="37">
        <v>250</v>
      </c>
      <c r="J53" s="37">
        <v>375</v>
      </c>
      <c r="K53" s="37">
        <v>0</v>
      </c>
      <c r="L53" s="37">
        <v>0</v>
      </c>
      <c r="M53" s="37">
        <v>0</v>
      </c>
      <c r="N53" s="37">
        <v>3000</v>
      </c>
      <c r="O53" s="77">
        <f t="shared" si="3"/>
        <v>10625</v>
      </c>
      <c r="P53" s="53">
        <f t="shared" ref="P53:P65" si="4">O53-250</f>
        <v>10375</v>
      </c>
      <c r="Q53" s="53">
        <f t="shared" si="2"/>
        <v>10375</v>
      </c>
      <c r="R53" s="53">
        <v>200</v>
      </c>
      <c r="S53" s="20"/>
    </row>
    <row r="54" spans="1:19" s="19" customFormat="1" ht="36" x14ac:dyDescent="0.25">
      <c r="A54" s="58">
        <v>50</v>
      </c>
      <c r="B54" s="2" t="s">
        <v>57</v>
      </c>
      <c r="C54" s="22" t="s">
        <v>14</v>
      </c>
      <c r="D54" s="22" t="s">
        <v>120</v>
      </c>
      <c r="E54" s="18" t="s">
        <v>89</v>
      </c>
      <c r="F54" s="20" t="s">
        <v>59</v>
      </c>
      <c r="G54" s="13" t="s">
        <v>74</v>
      </c>
      <c r="H54" s="50">
        <v>6297</v>
      </c>
      <c r="I54" s="37">
        <v>250</v>
      </c>
      <c r="J54" s="37">
        <v>375</v>
      </c>
      <c r="K54" s="37">
        <v>0</v>
      </c>
      <c r="L54" s="37">
        <v>0</v>
      </c>
      <c r="M54" s="37">
        <v>0</v>
      </c>
      <c r="N54" s="37">
        <v>1800</v>
      </c>
      <c r="O54" s="34">
        <f t="shared" si="3"/>
        <v>8722</v>
      </c>
      <c r="P54" s="53">
        <f t="shared" si="4"/>
        <v>8472</v>
      </c>
      <c r="Q54" s="53">
        <f t="shared" si="2"/>
        <v>8472</v>
      </c>
      <c r="R54" s="53">
        <v>200</v>
      </c>
      <c r="S54" s="20"/>
    </row>
    <row r="55" spans="1:19" s="19" customFormat="1" ht="36" x14ac:dyDescent="0.2">
      <c r="A55" s="15">
        <v>51</v>
      </c>
      <c r="B55" s="2" t="s">
        <v>58</v>
      </c>
      <c r="C55" s="22" t="s">
        <v>14</v>
      </c>
      <c r="D55" s="22" t="s">
        <v>120</v>
      </c>
      <c r="E55" s="18" t="s">
        <v>91</v>
      </c>
      <c r="F55" s="20" t="s">
        <v>59</v>
      </c>
      <c r="G55" s="13" t="s">
        <v>74</v>
      </c>
      <c r="H55" s="50">
        <v>6297</v>
      </c>
      <c r="I55" s="37">
        <v>250</v>
      </c>
      <c r="J55" s="37">
        <v>375</v>
      </c>
      <c r="K55" s="37">
        <v>0</v>
      </c>
      <c r="L55" s="37">
        <v>0</v>
      </c>
      <c r="M55" s="37">
        <v>0</v>
      </c>
      <c r="N55" s="37">
        <v>1800</v>
      </c>
      <c r="O55" s="70">
        <f t="shared" si="3"/>
        <v>8722</v>
      </c>
      <c r="P55" s="53">
        <f t="shared" si="4"/>
        <v>8472</v>
      </c>
      <c r="Q55" s="53">
        <f t="shared" si="2"/>
        <v>8472</v>
      </c>
      <c r="R55" s="53">
        <v>200</v>
      </c>
      <c r="S55" s="20"/>
    </row>
    <row r="56" spans="1:19" s="19" customFormat="1" x14ac:dyDescent="0.2">
      <c r="A56" s="15">
        <v>52</v>
      </c>
      <c r="B56" s="2" t="s">
        <v>145</v>
      </c>
      <c r="C56" s="22" t="s">
        <v>41</v>
      </c>
      <c r="D56" s="22" t="s">
        <v>119</v>
      </c>
      <c r="E56" s="20" t="s">
        <v>79</v>
      </c>
      <c r="F56" s="20" t="s">
        <v>62</v>
      </c>
      <c r="G56" s="13" t="s">
        <v>74</v>
      </c>
      <c r="H56" s="50">
        <v>7000</v>
      </c>
      <c r="I56" s="37">
        <v>250</v>
      </c>
      <c r="J56" s="37">
        <v>375</v>
      </c>
      <c r="K56" s="37">
        <v>0</v>
      </c>
      <c r="L56" s="37">
        <v>0</v>
      </c>
      <c r="M56" s="37">
        <v>0</v>
      </c>
      <c r="N56" s="43">
        <v>0</v>
      </c>
      <c r="O56" s="77">
        <f t="shared" si="3"/>
        <v>7625</v>
      </c>
      <c r="P56" s="53">
        <f t="shared" si="4"/>
        <v>7375</v>
      </c>
      <c r="Q56" s="53">
        <f t="shared" si="2"/>
        <v>7375</v>
      </c>
      <c r="R56" s="53">
        <v>200</v>
      </c>
      <c r="S56" s="20"/>
    </row>
    <row r="57" spans="1:19" s="19" customFormat="1" ht="36" x14ac:dyDescent="0.25">
      <c r="A57" s="58">
        <v>53</v>
      </c>
      <c r="B57" s="2" t="s">
        <v>60</v>
      </c>
      <c r="C57" s="22" t="s">
        <v>14</v>
      </c>
      <c r="D57" s="22" t="s">
        <v>120</v>
      </c>
      <c r="E57" s="18" t="s">
        <v>89</v>
      </c>
      <c r="F57" s="20" t="s">
        <v>62</v>
      </c>
      <c r="G57" s="13" t="s">
        <v>74</v>
      </c>
      <c r="H57" s="50">
        <v>6297</v>
      </c>
      <c r="I57" s="37">
        <v>250</v>
      </c>
      <c r="J57" s="37">
        <v>375</v>
      </c>
      <c r="K57" s="37">
        <v>0</v>
      </c>
      <c r="L57" s="37">
        <v>0</v>
      </c>
      <c r="M57" s="37">
        <v>0</v>
      </c>
      <c r="N57" s="37">
        <v>1800</v>
      </c>
      <c r="O57" s="34">
        <f t="shared" si="3"/>
        <v>8722</v>
      </c>
      <c r="P57" s="53">
        <f t="shared" si="4"/>
        <v>8472</v>
      </c>
      <c r="Q57" s="53">
        <f t="shared" si="2"/>
        <v>8472</v>
      </c>
      <c r="R57" s="53">
        <v>200</v>
      </c>
      <c r="S57" s="20"/>
    </row>
    <row r="58" spans="1:19" s="19" customFormat="1" ht="44.25" customHeight="1" x14ac:dyDescent="0.25">
      <c r="A58" s="58">
        <v>54</v>
      </c>
      <c r="B58" s="2" t="s">
        <v>61</v>
      </c>
      <c r="C58" s="22" t="s">
        <v>14</v>
      </c>
      <c r="D58" s="22" t="s">
        <v>120</v>
      </c>
      <c r="E58" s="18" t="s">
        <v>92</v>
      </c>
      <c r="F58" s="20" t="s">
        <v>62</v>
      </c>
      <c r="G58" s="13" t="s">
        <v>74</v>
      </c>
      <c r="H58" s="50">
        <v>6297</v>
      </c>
      <c r="I58" s="37">
        <v>250</v>
      </c>
      <c r="J58" s="37">
        <v>375</v>
      </c>
      <c r="K58" s="37">
        <v>0</v>
      </c>
      <c r="L58" s="37">
        <v>0</v>
      </c>
      <c r="M58" s="37">
        <v>0</v>
      </c>
      <c r="N58" s="37">
        <v>1800</v>
      </c>
      <c r="O58" s="70">
        <f t="shared" si="3"/>
        <v>8722</v>
      </c>
      <c r="P58" s="53">
        <f t="shared" si="4"/>
        <v>8472</v>
      </c>
      <c r="Q58" s="53">
        <f t="shared" si="2"/>
        <v>8472</v>
      </c>
      <c r="R58" s="53">
        <v>200</v>
      </c>
      <c r="S58" s="20"/>
    </row>
    <row r="59" spans="1:19" s="19" customFormat="1" ht="24" customHeight="1" x14ac:dyDescent="0.2">
      <c r="A59" s="15">
        <v>55</v>
      </c>
      <c r="B59" s="2" t="s">
        <v>63</v>
      </c>
      <c r="C59" s="27" t="s">
        <v>41</v>
      </c>
      <c r="D59" s="27" t="s">
        <v>119</v>
      </c>
      <c r="E59" s="20" t="s">
        <v>79</v>
      </c>
      <c r="F59" s="20" t="s">
        <v>64</v>
      </c>
      <c r="G59" s="13" t="s">
        <v>74</v>
      </c>
      <c r="H59" s="50">
        <v>7000</v>
      </c>
      <c r="I59" s="37">
        <v>250</v>
      </c>
      <c r="J59" s="37">
        <v>0</v>
      </c>
      <c r="K59" s="37">
        <v>0</v>
      </c>
      <c r="L59" s="37">
        <v>0</v>
      </c>
      <c r="M59" s="37">
        <v>0</v>
      </c>
      <c r="N59" s="43">
        <v>0</v>
      </c>
      <c r="O59" s="77">
        <f t="shared" si="3"/>
        <v>7250</v>
      </c>
      <c r="P59" s="53">
        <f t="shared" si="4"/>
        <v>7000</v>
      </c>
      <c r="Q59" s="53">
        <f t="shared" si="2"/>
        <v>7000</v>
      </c>
      <c r="R59" s="53">
        <v>200</v>
      </c>
      <c r="S59" s="20"/>
    </row>
    <row r="60" spans="1:19" s="19" customFormat="1" x14ac:dyDescent="0.2">
      <c r="A60" s="15">
        <v>56</v>
      </c>
      <c r="B60" s="9" t="s">
        <v>65</v>
      </c>
      <c r="C60" s="28" t="s">
        <v>41</v>
      </c>
      <c r="D60" s="28" t="s">
        <v>119</v>
      </c>
      <c r="E60" s="20" t="s">
        <v>79</v>
      </c>
      <c r="F60" s="20" t="s">
        <v>66</v>
      </c>
      <c r="G60" s="13" t="s">
        <v>74</v>
      </c>
      <c r="H60" s="50">
        <v>7000</v>
      </c>
      <c r="I60" s="37">
        <v>250</v>
      </c>
      <c r="J60" s="37">
        <v>375</v>
      </c>
      <c r="K60" s="37">
        <v>0</v>
      </c>
      <c r="L60" s="37">
        <v>0</v>
      </c>
      <c r="M60" s="37">
        <v>0</v>
      </c>
      <c r="N60" s="37">
        <v>3000</v>
      </c>
      <c r="O60" s="77">
        <f t="shared" si="3"/>
        <v>10625</v>
      </c>
      <c r="P60" s="53">
        <f t="shared" si="4"/>
        <v>10375</v>
      </c>
      <c r="Q60" s="53">
        <f t="shared" si="2"/>
        <v>10375</v>
      </c>
      <c r="R60" s="53">
        <v>200</v>
      </c>
      <c r="S60" s="20"/>
    </row>
    <row r="61" spans="1:19" s="19" customFormat="1" x14ac:dyDescent="0.25">
      <c r="A61" s="58">
        <v>57</v>
      </c>
      <c r="B61" s="2" t="s">
        <v>67</v>
      </c>
      <c r="C61" s="22" t="s">
        <v>41</v>
      </c>
      <c r="D61" s="22" t="s">
        <v>119</v>
      </c>
      <c r="E61" s="20" t="s">
        <v>79</v>
      </c>
      <c r="F61" s="20" t="s">
        <v>68</v>
      </c>
      <c r="G61" s="13" t="s">
        <v>74</v>
      </c>
      <c r="H61" s="50">
        <v>7000</v>
      </c>
      <c r="I61" s="37">
        <v>250</v>
      </c>
      <c r="J61" s="37">
        <v>0</v>
      </c>
      <c r="K61" s="37">
        <v>0</v>
      </c>
      <c r="L61" s="37">
        <v>0</v>
      </c>
      <c r="M61" s="37">
        <v>0</v>
      </c>
      <c r="N61" s="43">
        <v>0</v>
      </c>
      <c r="O61" s="77">
        <f t="shared" si="3"/>
        <v>7250</v>
      </c>
      <c r="P61" s="53">
        <f t="shared" si="4"/>
        <v>7000</v>
      </c>
      <c r="Q61" s="53">
        <f t="shared" si="2"/>
        <v>7000</v>
      </c>
      <c r="R61" s="53">
        <v>200</v>
      </c>
      <c r="S61" s="20"/>
    </row>
    <row r="62" spans="1:19" s="19" customFormat="1" ht="36" x14ac:dyDescent="0.25">
      <c r="A62" s="58">
        <v>58</v>
      </c>
      <c r="B62" s="6" t="s">
        <v>115</v>
      </c>
      <c r="C62" s="22" t="s">
        <v>14</v>
      </c>
      <c r="D62" s="22" t="s">
        <v>120</v>
      </c>
      <c r="E62" s="18" t="s">
        <v>92</v>
      </c>
      <c r="F62" s="20" t="s">
        <v>68</v>
      </c>
      <c r="G62" s="13" t="s">
        <v>74</v>
      </c>
      <c r="H62" s="50">
        <v>6297</v>
      </c>
      <c r="I62" s="37">
        <v>250</v>
      </c>
      <c r="J62" s="37">
        <v>375</v>
      </c>
      <c r="K62" s="37">
        <v>0</v>
      </c>
      <c r="L62" s="37">
        <v>0</v>
      </c>
      <c r="M62" s="37">
        <v>0</v>
      </c>
      <c r="N62" s="37">
        <v>1800</v>
      </c>
      <c r="O62" s="70">
        <f t="shared" si="3"/>
        <v>8722</v>
      </c>
      <c r="P62" s="53">
        <f t="shared" si="4"/>
        <v>8472</v>
      </c>
      <c r="Q62" s="53">
        <f t="shared" si="2"/>
        <v>8472</v>
      </c>
      <c r="R62" s="53">
        <v>200</v>
      </c>
      <c r="S62" s="20"/>
    </row>
    <row r="63" spans="1:19" s="19" customFormat="1" ht="24" x14ac:dyDescent="0.2">
      <c r="A63" s="15">
        <v>59</v>
      </c>
      <c r="B63" s="2" t="s">
        <v>69</v>
      </c>
      <c r="C63" s="29" t="s">
        <v>41</v>
      </c>
      <c r="D63" s="29" t="s">
        <v>119</v>
      </c>
      <c r="E63" s="20" t="s">
        <v>79</v>
      </c>
      <c r="F63" s="20" t="s">
        <v>71</v>
      </c>
      <c r="G63" s="13" t="s">
        <v>74</v>
      </c>
      <c r="H63" s="50">
        <v>7000</v>
      </c>
      <c r="I63" s="37">
        <v>250</v>
      </c>
      <c r="J63" s="37">
        <v>375</v>
      </c>
      <c r="K63" s="37">
        <v>0</v>
      </c>
      <c r="L63" s="37">
        <v>0</v>
      </c>
      <c r="M63" s="37">
        <v>0</v>
      </c>
      <c r="N63" s="37">
        <v>3000</v>
      </c>
      <c r="O63" s="77">
        <f t="shared" si="3"/>
        <v>10625</v>
      </c>
      <c r="P63" s="53">
        <f t="shared" si="4"/>
        <v>10375</v>
      </c>
      <c r="Q63" s="53">
        <f t="shared" si="2"/>
        <v>10375</v>
      </c>
      <c r="R63" s="53">
        <v>200</v>
      </c>
      <c r="S63" s="20"/>
    </row>
    <row r="64" spans="1:19" s="19" customFormat="1" ht="33" customHeight="1" x14ac:dyDescent="0.2">
      <c r="A64" s="15">
        <v>60</v>
      </c>
      <c r="B64" s="4" t="s">
        <v>70</v>
      </c>
      <c r="C64" s="22" t="s">
        <v>14</v>
      </c>
      <c r="D64" s="22" t="s">
        <v>120</v>
      </c>
      <c r="E64" s="18" t="s">
        <v>92</v>
      </c>
      <c r="F64" s="20" t="s">
        <v>71</v>
      </c>
      <c r="G64" s="13" t="s">
        <v>74</v>
      </c>
      <c r="H64" s="50">
        <v>6297</v>
      </c>
      <c r="I64" s="37">
        <v>250</v>
      </c>
      <c r="J64" s="37">
        <v>375</v>
      </c>
      <c r="K64" s="37">
        <v>0</v>
      </c>
      <c r="L64" s="37">
        <v>0</v>
      </c>
      <c r="M64" s="37">
        <v>0</v>
      </c>
      <c r="N64" s="37">
        <v>1800</v>
      </c>
      <c r="O64" s="70">
        <f t="shared" si="3"/>
        <v>8722</v>
      </c>
      <c r="P64" s="53">
        <f t="shared" si="4"/>
        <v>8472</v>
      </c>
      <c r="Q64" s="53">
        <f t="shared" si="2"/>
        <v>8472</v>
      </c>
      <c r="R64" s="53">
        <v>200</v>
      </c>
      <c r="S64" s="20"/>
    </row>
    <row r="65" spans="1:19" s="19" customFormat="1" ht="24" x14ac:dyDescent="0.25">
      <c r="A65" s="58">
        <v>61</v>
      </c>
      <c r="B65" s="10" t="s">
        <v>146</v>
      </c>
      <c r="C65" s="29" t="s">
        <v>41</v>
      </c>
      <c r="D65" s="29" t="s">
        <v>119</v>
      </c>
      <c r="E65" s="20" t="s">
        <v>79</v>
      </c>
      <c r="F65" s="20" t="s">
        <v>72</v>
      </c>
      <c r="G65" s="13" t="s">
        <v>74</v>
      </c>
      <c r="H65" s="50">
        <v>7000</v>
      </c>
      <c r="I65" s="37">
        <v>250</v>
      </c>
      <c r="J65" s="37">
        <v>0</v>
      </c>
      <c r="K65" s="37">
        <v>0</v>
      </c>
      <c r="L65" s="37">
        <v>0</v>
      </c>
      <c r="M65" s="37">
        <v>0</v>
      </c>
      <c r="N65" s="43">
        <v>0</v>
      </c>
      <c r="O65" s="77">
        <f t="shared" si="3"/>
        <v>7250</v>
      </c>
      <c r="P65" s="53">
        <f t="shared" si="4"/>
        <v>7000</v>
      </c>
      <c r="Q65" s="53">
        <f t="shared" si="2"/>
        <v>7000</v>
      </c>
      <c r="R65" s="53">
        <v>200</v>
      </c>
      <c r="S65" s="20"/>
    </row>
    <row r="66" spans="1:19" s="19" customFormat="1" x14ac:dyDescent="0.25">
      <c r="A66" s="30"/>
      <c r="B66" s="31" t="s">
        <v>78</v>
      </c>
      <c r="C66" s="31"/>
      <c r="D66" s="31"/>
      <c r="E66" s="31"/>
      <c r="F66" s="31"/>
      <c r="G66" s="40"/>
      <c r="H66" s="33">
        <f t="shared" ref="H66:R66" si="5">SUM(H4:H65)</f>
        <v>329765</v>
      </c>
      <c r="I66" s="33">
        <f t="shared" si="5"/>
        <v>15250</v>
      </c>
      <c r="J66" s="33">
        <f t="shared" si="5"/>
        <v>12750</v>
      </c>
      <c r="K66" s="33">
        <f t="shared" si="5"/>
        <v>9000</v>
      </c>
      <c r="L66" s="33">
        <f t="shared" si="5"/>
        <v>70</v>
      </c>
      <c r="M66" s="33">
        <f t="shared" si="5"/>
        <v>6650</v>
      </c>
      <c r="N66" s="33">
        <f t="shared" si="5"/>
        <v>86700</v>
      </c>
      <c r="O66" s="33">
        <f t="shared" si="5"/>
        <v>460185</v>
      </c>
      <c r="P66" s="33">
        <f t="shared" si="5"/>
        <v>444935</v>
      </c>
      <c r="Q66" s="33">
        <f t="shared" si="5"/>
        <v>444935</v>
      </c>
      <c r="R66" s="34">
        <f t="shared" si="5"/>
        <v>12200</v>
      </c>
      <c r="S66" s="42"/>
    </row>
    <row r="67" spans="1:19" x14ac:dyDescent="0.25">
      <c r="K67" s="96"/>
      <c r="L67" s="96"/>
      <c r="M67" s="96"/>
      <c r="N67" s="87">
        <f>N66*12</f>
        <v>1040400</v>
      </c>
      <c r="O67" s="63">
        <f>O66*12</f>
        <v>5522220</v>
      </c>
      <c r="P67" s="64">
        <f>P66</f>
        <v>444935</v>
      </c>
      <c r="Q67" s="64">
        <f>Q66</f>
        <v>444935</v>
      </c>
      <c r="R67" s="64">
        <f>R66</f>
        <v>12200</v>
      </c>
      <c r="S67" s="65">
        <f>O67+P67+Q67+R67</f>
        <v>6424290</v>
      </c>
    </row>
    <row r="68" spans="1:19" x14ac:dyDescent="0.25">
      <c r="K68" s="79"/>
      <c r="L68" s="79"/>
      <c r="M68" s="79"/>
      <c r="N68" s="79"/>
      <c r="O68" s="63"/>
      <c r="P68" s="64"/>
      <c r="Q68" s="64"/>
      <c r="R68" s="64"/>
      <c r="S68" s="65"/>
    </row>
    <row r="69" spans="1:19" x14ac:dyDescent="0.25">
      <c r="A69" s="85"/>
      <c r="B69" s="85"/>
      <c r="C69" s="85" t="s">
        <v>191</v>
      </c>
      <c r="D69" s="85" t="s">
        <v>208</v>
      </c>
      <c r="E69" s="85" t="s">
        <v>192</v>
      </c>
      <c r="F69" s="85" t="s">
        <v>193</v>
      </c>
      <c r="G69" s="85" t="s">
        <v>209</v>
      </c>
      <c r="H69" s="85" t="s">
        <v>174</v>
      </c>
    </row>
    <row r="70" spans="1:19" x14ac:dyDescent="0.25">
      <c r="A70" s="80">
        <v>36</v>
      </c>
      <c r="B70" s="80" t="s">
        <v>204</v>
      </c>
      <c r="C70" s="81" t="e">
        <f>O4+#REF!+O5+#REF!+O6+O7+O8+O9+O10+O11+O12+O13+#REF!+O19+#REF!+O22+#REF!+O24+#REF!+O25+O27+O28+O29+O30+O31+O32+O33+O34+O35+#REF!+#REF!+#REF!+#REF!+O36+O37+O38</f>
        <v>#REF!</v>
      </c>
      <c r="D70" s="81" t="e">
        <f t="shared" ref="D70:D82" si="6">C70*12</f>
        <v>#REF!</v>
      </c>
      <c r="E70" s="81" t="e">
        <f>P4+#REF!+P5+#REF!+P6+P7+P8+P9+P10+P11+P12+P13+#REF!+P19+#REF!+P22+#REF!+P24+#REF!+P25+P27+P28+P29+P30+P31+P32+P33+P34+P35+#REF!+#REF!+#REF!+#REF!+P36+P37+P38</f>
        <v>#REF!</v>
      </c>
      <c r="F70" s="81" t="e">
        <f t="shared" ref="F70:F82" si="7">E70</f>
        <v>#REF!</v>
      </c>
      <c r="G70" s="81">
        <f>200*36</f>
        <v>7200</v>
      </c>
      <c r="H70" s="81" t="e">
        <f t="shared" ref="H70:H82" si="8">SUM(D70:G70)</f>
        <v>#REF!</v>
      </c>
      <c r="N70" s="64"/>
    </row>
    <row r="71" spans="1:19" x14ac:dyDescent="0.25">
      <c r="A71" s="80">
        <v>11</v>
      </c>
      <c r="B71" s="80" t="s">
        <v>205</v>
      </c>
      <c r="C71" s="81">
        <f>O39+O40+O45+O50+O53+O56+O59+O60+O61+O63+O65</f>
        <v>100000</v>
      </c>
      <c r="D71" s="81">
        <f t="shared" si="6"/>
        <v>1200000</v>
      </c>
      <c r="E71" s="81">
        <f>P39+P40+P45+P50+P53+P56+P59+P60+P61+P63+P65</f>
        <v>97250</v>
      </c>
      <c r="F71" s="81">
        <f t="shared" si="7"/>
        <v>97250</v>
      </c>
      <c r="G71" s="81">
        <f>200*11</f>
        <v>2200</v>
      </c>
      <c r="H71" s="81">
        <f t="shared" si="8"/>
        <v>1396700</v>
      </c>
    </row>
    <row r="72" spans="1:19" s="32" customFormat="1" x14ac:dyDescent="0.25">
      <c r="A72" s="80">
        <v>12</v>
      </c>
      <c r="B72" s="82" t="s">
        <v>206</v>
      </c>
      <c r="C72" s="81" t="e">
        <f>O14+#REF!+O41+O48+O51+O54+O57+#REF!+#REF!+#REF!+#REF!+#REF!</f>
        <v>#REF!</v>
      </c>
      <c r="D72" s="81" t="e">
        <f t="shared" si="6"/>
        <v>#REF!</v>
      </c>
      <c r="E72" s="81" t="e">
        <f>P14+#REF!+P41+P48+P51+P54+P57+#REF!+#REF!+#REF!+#REF!+#REF!</f>
        <v>#REF!</v>
      </c>
      <c r="F72" s="81" t="e">
        <f t="shared" si="7"/>
        <v>#REF!</v>
      </c>
      <c r="G72" s="81" t="e">
        <f>R14+#REF!+R41+R48+R51+R54+R57+#REF!+#REF!+#REF!+#REF!+#REF!</f>
        <v>#REF!</v>
      </c>
      <c r="H72" s="81" t="e">
        <f t="shared" si="8"/>
        <v>#REF!</v>
      </c>
      <c r="O72" s="55"/>
      <c r="S72" s="16"/>
    </row>
    <row r="73" spans="1:19" s="32" customFormat="1" x14ac:dyDescent="0.25">
      <c r="A73" s="80">
        <v>1</v>
      </c>
      <c r="B73" s="80" t="s">
        <v>194</v>
      </c>
      <c r="C73" s="81">
        <f>O16</f>
        <v>8722</v>
      </c>
      <c r="D73" s="81">
        <f t="shared" si="6"/>
        <v>104664</v>
      </c>
      <c r="E73" s="81">
        <f>P16</f>
        <v>8472</v>
      </c>
      <c r="F73" s="81">
        <f t="shared" si="7"/>
        <v>8472</v>
      </c>
      <c r="G73" s="81">
        <v>200</v>
      </c>
      <c r="H73" s="81">
        <f t="shared" si="8"/>
        <v>121808</v>
      </c>
      <c r="O73" s="55"/>
      <c r="S73" s="16"/>
    </row>
    <row r="74" spans="1:19" s="32" customFormat="1" x14ac:dyDescent="0.25">
      <c r="A74" s="80">
        <v>1</v>
      </c>
      <c r="B74" s="80" t="s">
        <v>195</v>
      </c>
      <c r="C74" s="81" t="e">
        <f>#REF!</f>
        <v>#REF!</v>
      </c>
      <c r="D74" s="81" t="e">
        <f t="shared" si="6"/>
        <v>#REF!</v>
      </c>
      <c r="E74" s="81" t="e">
        <f>#REF!</f>
        <v>#REF!</v>
      </c>
      <c r="F74" s="81" t="e">
        <f t="shared" si="7"/>
        <v>#REF!</v>
      </c>
      <c r="G74" s="81">
        <v>200</v>
      </c>
      <c r="H74" s="81" t="e">
        <f t="shared" si="8"/>
        <v>#REF!</v>
      </c>
      <c r="O74" s="55"/>
      <c r="S74" s="16"/>
    </row>
    <row r="75" spans="1:19" s="32" customFormat="1" x14ac:dyDescent="0.25">
      <c r="A75" s="80">
        <v>3</v>
      </c>
      <c r="B75" s="80" t="s">
        <v>196</v>
      </c>
      <c r="C75" s="81">
        <f>O15+O43+O47</f>
        <v>10753</v>
      </c>
      <c r="D75" s="81">
        <f t="shared" si="6"/>
        <v>129036</v>
      </c>
      <c r="E75" s="81">
        <f>P15+P43+P47</f>
        <v>10003</v>
      </c>
      <c r="F75" s="81">
        <f t="shared" si="7"/>
        <v>10003</v>
      </c>
      <c r="G75" s="81">
        <f>R15+R43+R47</f>
        <v>600</v>
      </c>
      <c r="H75" s="81">
        <f t="shared" si="8"/>
        <v>149642</v>
      </c>
      <c r="O75" s="55"/>
      <c r="S75" s="16"/>
    </row>
    <row r="76" spans="1:19" s="32" customFormat="1" x14ac:dyDescent="0.25">
      <c r="A76" s="80">
        <v>12</v>
      </c>
      <c r="B76" s="80" t="s">
        <v>197</v>
      </c>
      <c r="C76" s="81" t="e">
        <f>O17+#REF!+O42+O46+O52+O55+O58+#REF!+#REF!+O62+O64+#REF!</f>
        <v>#REF!</v>
      </c>
      <c r="D76" s="81" t="e">
        <f t="shared" si="6"/>
        <v>#REF!</v>
      </c>
      <c r="E76" s="81" t="e">
        <f>P17+#REF!+P42+P46+P52+P55+P58+#REF!+#REF!+P62+P64+#REF!</f>
        <v>#REF!</v>
      </c>
      <c r="F76" s="81" t="e">
        <f t="shared" si="7"/>
        <v>#REF!</v>
      </c>
      <c r="G76" s="81" t="e">
        <f>R17+#REF!+R42+R46+R52+R55+R58+#REF!+#REF!+R62+R64+#REF!</f>
        <v>#REF!</v>
      </c>
      <c r="H76" s="81" t="e">
        <f t="shared" si="8"/>
        <v>#REF!</v>
      </c>
      <c r="O76" s="55"/>
      <c r="S76" s="16"/>
    </row>
    <row r="77" spans="1:19" s="32" customFormat="1" x14ac:dyDescent="0.25">
      <c r="A77" s="80">
        <v>2</v>
      </c>
      <c r="B77" s="80" t="s">
        <v>198</v>
      </c>
      <c r="C77" s="81">
        <f>O44+O49</f>
        <v>7062</v>
      </c>
      <c r="D77" s="81">
        <f t="shared" si="6"/>
        <v>84744</v>
      </c>
      <c r="E77" s="81">
        <f>P44+P49</f>
        <v>6562</v>
      </c>
      <c r="F77" s="81">
        <f t="shared" si="7"/>
        <v>6562</v>
      </c>
      <c r="G77" s="81">
        <v>400</v>
      </c>
      <c r="H77" s="81">
        <f t="shared" si="8"/>
        <v>98268</v>
      </c>
      <c r="O77" s="55"/>
      <c r="S77" s="16"/>
    </row>
    <row r="78" spans="1:19" s="32" customFormat="1" x14ac:dyDescent="0.25">
      <c r="A78" s="80">
        <v>5</v>
      </c>
      <c r="B78" s="80" t="s">
        <v>199</v>
      </c>
      <c r="C78" s="81" t="e">
        <f>O18+#REF!+#REF!+#REF!+#REF!</f>
        <v>#REF!</v>
      </c>
      <c r="D78" s="81" t="e">
        <f t="shared" si="6"/>
        <v>#REF!</v>
      </c>
      <c r="E78" s="81" t="e">
        <f>P18+#REF!+#REF!+#REF!+#REF!</f>
        <v>#REF!</v>
      </c>
      <c r="F78" s="81" t="e">
        <f t="shared" si="7"/>
        <v>#REF!</v>
      </c>
      <c r="G78" s="81" t="e">
        <f>R18+#REF!+#REF!+#REF!+#REF!</f>
        <v>#REF!</v>
      </c>
      <c r="H78" s="81" t="e">
        <f t="shared" si="8"/>
        <v>#REF!</v>
      </c>
      <c r="O78" s="55"/>
      <c r="S78" s="16"/>
    </row>
    <row r="79" spans="1:19" s="32" customFormat="1" x14ac:dyDescent="0.25">
      <c r="A79" s="80">
        <v>1</v>
      </c>
      <c r="B79" s="80" t="s">
        <v>200</v>
      </c>
      <c r="C79" s="81">
        <f>O20</f>
        <v>6460</v>
      </c>
      <c r="D79" s="81">
        <f t="shared" si="6"/>
        <v>77520</v>
      </c>
      <c r="E79" s="81">
        <f>P20</f>
        <v>6210</v>
      </c>
      <c r="F79" s="81">
        <f t="shared" si="7"/>
        <v>6210</v>
      </c>
      <c r="G79" s="81">
        <v>200</v>
      </c>
      <c r="H79" s="81">
        <f t="shared" si="8"/>
        <v>90140</v>
      </c>
      <c r="O79" s="55"/>
      <c r="S79" s="16"/>
    </row>
    <row r="80" spans="1:19" s="32" customFormat="1" x14ac:dyDescent="0.25">
      <c r="A80" s="80">
        <v>1</v>
      </c>
      <c r="B80" s="80" t="s">
        <v>201</v>
      </c>
      <c r="C80" s="81" t="e">
        <f>#REF!</f>
        <v>#REF!</v>
      </c>
      <c r="D80" s="81" t="e">
        <f t="shared" si="6"/>
        <v>#REF!</v>
      </c>
      <c r="E80" s="81" t="e">
        <f>#REF!</f>
        <v>#REF!</v>
      </c>
      <c r="F80" s="81" t="e">
        <f t="shared" si="7"/>
        <v>#REF!</v>
      </c>
      <c r="G80" s="81">
        <v>200</v>
      </c>
      <c r="H80" s="81" t="e">
        <f t="shared" si="8"/>
        <v>#REF!</v>
      </c>
      <c r="O80" s="55"/>
      <c r="S80" s="16"/>
    </row>
    <row r="81" spans="1:19" s="32" customFormat="1" x14ac:dyDescent="0.25">
      <c r="A81" s="80">
        <v>1</v>
      </c>
      <c r="B81" s="80" t="s">
        <v>202</v>
      </c>
      <c r="C81" s="81">
        <f>O21</f>
        <v>6547</v>
      </c>
      <c r="D81" s="81">
        <f t="shared" si="6"/>
        <v>78564</v>
      </c>
      <c r="E81" s="81">
        <f>P21</f>
        <v>6297</v>
      </c>
      <c r="F81" s="81">
        <f t="shared" si="7"/>
        <v>6297</v>
      </c>
      <c r="G81" s="81">
        <v>200</v>
      </c>
      <c r="H81" s="81">
        <f t="shared" si="8"/>
        <v>91358</v>
      </c>
      <c r="O81" s="55"/>
      <c r="S81" s="16"/>
    </row>
    <row r="82" spans="1:19" s="32" customFormat="1" x14ac:dyDescent="0.25">
      <c r="A82" s="80">
        <v>1</v>
      </c>
      <c r="B82" s="80" t="s">
        <v>203</v>
      </c>
      <c r="C82" s="81">
        <f>O23</f>
        <v>6460</v>
      </c>
      <c r="D82" s="81">
        <f t="shared" si="6"/>
        <v>77520</v>
      </c>
      <c r="E82" s="81">
        <f>P23</f>
        <v>6210</v>
      </c>
      <c r="F82" s="81">
        <f t="shared" si="7"/>
        <v>6210</v>
      </c>
      <c r="G82" s="81">
        <v>200</v>
      </c>
      <c r="H82" s="81">
        <f t="shared" si="8"/>
        <v>90140</v>
      </c>
      <c r="O82" s="55"/>
      <c r="S82" s="16"/>
    </row>
    <row r="83" spans="1:19" s="32" customFormat="1" x14ac:dyDescent="0.25">
      <c r="A83" s="83">
        <f>SUM(A70:A82)</f>
        <v>87</v>
      </c>
      <c r="B83" s="83" t="s">
        <v>174</v>
      </c>
      <c r="C83" s="84" t="e">
        <f t="shared" ref="C83:H83" si="9">SUM(C70:C82)</f>
        <v>#REF!</v>
      </c>
      <c r="D83" s="84" t="e">
        <f t="shared" si="9"/>
        <v>#REF!</v>
      </c>
      <c r="E83" s="84" t="e">
        <f t="shared" si="9"/>
        <v>#REF!</v>
      </c>
      <c r="F83" s="84" t="e">
        <f t="shared" si="9"/>
        <v>#REF!</v>
      </c>
      <c r="G83" s="84" t="e">
        <f t="shared" si="9"/>
        <v>#REF!</v>
      </c>
      <c r="H83" s="84" t="e">
        <f t="shared" si="9"/>
        <v>#REF!</v>
      </c>
      <c r="O83" s="55"/>
      <c r="S83" s="16"/>
    </row>
    <row r="85" spans="1:19" x14ac:dyDescent="0.25">
      <c r="H85" s="64"/>
    </row>
    <row r="88" spans="1:19" x14ac:dyDescent="0.15">
      <c r="F88" s="69"/>
    </row>
    <row r="89" spans="1:19" x14ac:dyDescent="0.15">
      <c r="F89" s="69"/>
    </row>
    <row r="97" spans="7:18" s="19" customFormat="1" x14ac:dyDescent="0.25">
      <c r="G97" s="41"/>
      <c r="H97" s="35"/>
      <c r="I97" s="35"/>
      <c r="J97" s="35"/>
      <c r="K97" s="35"/>
      <c r="L97" s="35"/>
      <c r="M97" s="35"/>
      <c r="N97" s="35"/>
      <c r="O97" s="57"/>
      <c r="P97" s="35"/>
      <c r="Q97" s="35"/>
      <c r="R97" s="35"/>
    </row>
    <row r="98" spans="7:18" s="19" customFormat="1" x14ac:dyDescent="0.25">
      <c r="G98" s="41"/>
      <c r="H98" s="35"/>
      <c r="I98" s="35"/>
      <c r="J98" s="35"/>
      <c r="K98" s="35"/>
      <c r="L98" s="35"/>
      <c r="M98" s="35"/>
      <c r="N98" s="35"/>
      <c r="O98" s="57"/>
      <c r="P98" s="35"/>
      <c r="Q98" s="35"/>
      <c r="R98" s="35"/>
    </row>
    <row r="99" spans="7:18" s="19" customFormat="1" x14ac:dyDescent="0.25">
      <c r="G99" s="41"/>
      <c r="H99" s="35"/>
      <c r="I99" s="35"/>
      <c r="J99" s="35"/>
      <c r="K99" s="35"/>
      <c r="L99" s="35"/>
      <c r="M99" s="35"/>
      <c r="N99" s="35"/>
      <c r="O99" s="57"/>
      <c r="P99" s="35"/>
      <c r="Q99" s="35"/>
      <c r="R99" s="35"/>
    </row>
    <row r="100" spans="7:18" s="19" customFormat="1" x14ac:dyDescent="0.25">
      <c r="G100" s="41"/>
      <c r="H100" s="35"/>
      <c r="I100" s="35"/>
      <c r="J100" s="35"/>
      <c r="K100" s="35"/>
      <c r="L100" s="35"/>
      <c r="M100" s="35"/>
      <c r="N100" s="35"/>
      <c r="O100" s="57"/>
      <c r="P100" s="35"/>
      <c r="Q100" s="35"/>
      <c r="R100" s="35"/>
    </row>
    <row r="101" spans="7:18" s="19" customFormat="1" x14ac:dyDescent="0.25">
      <c r="G101" s="41"/>
      <c r="H101" s="35"/>
      <c r="I101" s="35"/>
      <c r="J101" s="35"/>
      <c r="K101" s="35"/>
      <c r="L101" s="35"/>
      <c r="M101" s="35"/>
      <c r="N101" s="35"/>
      <c r="O101" s="57"/>
      <c r="P101" s="35"/>
      <c r="Q101" s="35"/>
      <c r="R101" s="35"/>
    </row>
    <row r="102" spans="7:18" s="19" customFormat="1" x14ac:dyDescent="0.25">
      <c r="G102" s="41"/>
      <c r="H102" s="35"/>
      <c r="I102" s="35"/>
      <c r="J102" s="35"/>
      <c r="K102" s="35"/>
      <c r="L102" s="35"/>
      <c r="M102" s="35"/>
      <c r="N102" s="35"/>
      <c r="O102" s="57"/>
      <c r="P102" s="35"/>
      <c r="Q102" s="35"/>
      <c r="R102" s="35"/>
    </row>
    <row r="103" spans="7:18" s="19" customFormat="1" x14ac:dyDescent="0.25">
      <c r="G103" s="41"/>
      <c r="H103" s="35"/>
      <c r="I103" s="35"/>
      <c r="J103" s="35"/>
      <c r="K103" s="35"/>
      <c r="L103" s="35"/>
      <c r="M103" s="35"/>
      <c r="N103" s="35"/>
      <c r="O103" s="57"/>
      <c r="P103" s="35"/>
      <c r="Q103" s="35"/>
      <c r="R103" s="35"/>
    </row>
    <row r="104" spans="7:18" s="19" customFormat="1" x14ac:dyDescent="0.25">
      <c r="G104" s="41"/>
      <c r="H104" s="35"/>
      <c r="I104" s="35"/>
      <c r="J104" s="35"/>
      <c r="K104" s="35"/>
      <c r="L104" s="35"/>
      <c r="M104" s="35"/>
      <c r="N104" s="35"/>
      <c r="O104" s="57"/>
      <c r="P104" s="35"/>
      <c r="Q104" s="35"/>
      <c r="R104" s="35"/>
    </row>
    <row r="105" spans="7:18" s="19" customFormat="1" x14ac:dyDescent="0.25">
      <c r="G105" s="41"/>
      <c r="H105" s="35"/>
      <c r="I105" s="35"/>
      <c r="J105" s="35"/>
      <c r="K105" s="35"/>
      <c r="L105" s="35"/>
      <c r="M105" s="35"/>
      <c r="N105" s="35"/>
      <c r="O105" s="57"/>
      <c r="P105" s="35"/>
      <c r="Q105" s="35"/>
      <c r="R105" s="35"/>
    </row>
    <row r="106" spans="7:18" s="19" customFormat="1" x14ac:dyDescent="0.25">
      <c r="G106" s="41"/>
      <c r="H106" s="35"/>
      <c r="I106" s="35"/>
      <c r="J106" s="35"/>
      <c r="K106" s="35"/>
      <c r="L106" s="35"/>
      <c r="M106" s="35"/>
      <c r="N106" s="35"/>
      <c r="O106" s="57"/>
      <c r="P106" s="35"/>
      <c r="Q106" s="35"/>
      <c r="R106" s="35"/>
    </row>
    <row r="107" spans="7:18" s="19" customFormat="1" x14ac:dyDescent="0.25">
      <c r="G107" s="41"/>
      <c r="H107" s="35"/>
      <c r="I107" s="35"/>
      <c r="J107" s="35"/>
      <c r="K107" s="35"/>
      <c r="L107" s="35"/>
      <c r="M107" s="35"/>
      <c r="N107" s="35"/>
      <c r="O107" s="57"/>
      <c r="P107" s="35"/>
      <c r="Q107" s="35"/>
      <c r="R107" s="35"/>
    </row>
    <row r="108" spans="7:18" s="19" customFormat="1" x14ac:dyDescent="0.25">
      <c r="G108" s="41"/>
      <c r="H108" s="35"/>
      <c r="I108" s="35"/>
      <c r="J108" s="35"/>
      <c r="K108" s="35"/>
      <c r="L108" s="35"/>
      <c r="M108" s="35"/>
      <c r="N108" s="35"/>
      <c r="O108" s="57"/>
      <c r="P108" s="35"/>
      <c r="Q108" s="35"/>
      <c r="R108" s="35"/>
    </row>
    <row r="109" spans="7:18" s="19" customFormat="1" x14ac:dyDescent="0.25">
      <c r="G109" s="41"/>
      <c r="H109" s="35"/>
      <c r="I109" s="35"/>
      <c r="J109" s="35"/>
      <c r="K109" s="35"/>
      <c r="L109" s="35"/>
      <c r="M109" s="35"/>
      <c r="N109" s="35"/>
      <c r="O109" s="57"/>
      <c r="P109" s="35"/>
      <c r="Q109" s="35"/>
      <c r="R109" s="35"/>
    </row>
    <row r="110" spans="7:18" s="19" customFormat="1" x14ac:dyDescent="0.25">
      <c r="G110" s="41"/>
      <c r="H110" s="35"/>
      <c r="I110" s="35"/>
      <c r="J110" s="35"/>
      <c r="K110" s="35"/>
      <c r="L110" s="35"/>
      <c r="M110" s="35"/>
      <c r="N110" s="35"/>
      <c r="O110" s="57"/>
      <c r="P110" s="35"/>
      <c r="Q110" s="35"/>
      <c r="R110" s="35"/>
    </row>
    <row r="111" spans="7:18" s="19" customFormat="1" x14ac:dyDescent="0.25">
      <c r="G111" s="41"/>
      <c r="H111" s="35"/>
      <c r="I111" s="35"/>
      <c r="J111" s="35"/>
      <c r="K111" s="35"/>
      <c r="L111" s="35"/>
      <c r="M111" s="35"/>
      <c r="N111" s="35"/>
      <c r="O111" s="57"/>
      <c r="P111" s="35"/>
      <c r="Q111" s="35"/>
      <c r="R111" s="35"/>
    </row>
    <row r="112" spans="7:18" s="19" customFormat="1" x14ac:dyDescent="0.25">
      <c r="G112" s="41"/>
      <c r="H112" s="35"/>
      <c r="I112" s="35"/>
      <c r="J112" s="35"/>
      <c r="K112" s="35"/>
      <c r="L112" s="35"/>
      <c r="M112" s="35"/>
      <c r="N112" s="35"/>
      <c r="O112" s="57"/>
      <c r="P112" s="35"/>
      <c r="Q112" s="35"/>
      <c r="R112" s="35"/>
    </row>
    <row r="113" spans="7:18" s="19" customFormat="1" x14ac:dyDescent="0.25">
      <c r="G113" s="41"/>
      <c r="H113" s="35"/>
      <c r="I113" s="35"/>
      <c r="J113" s="35"/>
      <c r="K113" s="35"/>
      <c r="L113" s="35"/>
      <c r="M113" s="35"/>
      <c r="N113" s="35"/>
      <c r="O113" s="57"/>
      <c r="P113" s="35"/>
      <c r="Q113" s="35"/>
      <c r="R113" s="35"/>
    </row>
    <row r="114" spans="7:18" s="19" customFormat="1" x14ac:dyDescent="0.25">
      <c r="G114" s="41"/>
      <c r="H114" s="35"/>
      <c r="I114" s="35"/>
      <c r="J114" s="35"/>
      <c r="K114" s="35"/>
      <c r="L114" s="35"/>
      <c r="M114" s="35"/>
      <c r="N114" s="35"/>
      <c r="O114" s="57"/>
      <c r="P114" s="35"/>
      <c r="Q114" s="35"/>
      <c r="R114" s="35"/>
    </row>
    <row r="115" spans="7:18" s="19" customFormat="1" x14ac:dyDescent="0.25">
      <c r="G115" s="41"/>
      <c r="H115" s="35"/>
      <c r="I115" s="35"/>
      <c r="J115" s="35"/>
      <c r="K115" s="35"/>
      <c r="L115" s="35"/>
      <c r="M115" s="35"/>
      <c r="N115" s="35"/>
      <c r="O115" s="57"/>
      <c r="P115" s="35"/>
      <c r="Q115" s="35"/>
      <c r="R115" s="35"/>
    </row>
    <row r="116" spans="7:18" s="19" customFormat="1" x14ac:dyDescent="0.25">
      <c r="G116" s="41"/>
      <c r="H116" s="35"/>
      <c r="I116" s="35"/>
      <c r="J116" s="35"/>
      <c r="K116" s="35"/>
      <c r="L116" s="35"/>
      <c r="M116" s="35"/>
      <c r="N116" s="35"/>
      <c r="O116" s="57"/>
      <c r="P116" s="35"/>
      <c r="Q116" s="35"/>
      <c r="R116" s="35"/>
    </row>
    <row r="117" spans="7:18" s="19" customFormat="1" x14ac:dyDescent="0.25">
      <c r="G117" s="41"/>
      <c r="H117" s="35"/>
      <c r="I117" s="35"/>
      <c r="J117" s="35"/>
      <c r="K117" s="35"/>
      <c r="L117" s="35"/>
      <c r="M117" s="35"/>
      <c r="N117" s="35"/>
      <c r="O117" s="57"/>
      <c r="P117" s="35"/>
      <c r="Q117" s="35"/>
      <c r="R117" s="35"/>
    </row>
    <row r="118" spans="7:18" s="19" customFormat="1" x14ac:dyDescent="0.25">
      <c r="G118" s="41"/>
      <c r="H118" s="35"/>
      <c r="I118" s="35"/>
      <c r="J118" s="35"/>
      <c r="K118" s="35"/>
      <c r="L118" s="35"/>
      <c r="M118" s="35"/>
      <c r="N118" s="35"/>
      <c r="O118" s="57"/>
      <c r="P118" s="35"/>
      <c r="Q118" s="35"/>
      <c r="R118" s="35"/>
    </row>
    <row r="119" spans="7:18" s="19" customFormat="1" x14ac:dyDescent="0.25">
      <c r="G119" s="41"/>
      <c r="H119" s="35"/>
      <c r="I119" s="35"/>
      <c r="J119" s="35"/>
      <c r="K119" s="35"/>
      <c r="L119" s="35"/>
      <c r="M119" s="35"/>
      <c r="N119" s="35"/>
      <c r="O119" s="57"/>
      <c r="P119" s="35"/>
      <c r="Q119" s="35"/>
      <c r="R119" s="35"/>
    </row>
    <row r="120" spans="7:18" s="19" customFormat="1" x14ac:dyDescent="0.25">
      <c r="G120" s="41"/>
      <c r="H120" s="35"/>
      <c r="I120" s="35"/>
      <c r="J120" s="35"/>
      <c r="K120" s="35"/>
      <c r="L120" s="35"/>
      <c r="M120" s="35"/>
      <c r="N120" s="35"/>
      <c r="O120" s="57"/>
      <c r="P120" s="35"/>
      <c r="Q120" s="35"/>
      <c r="R120" s="35"/>
    </row>
    <row r="121" spans="7:18" s="19" customFormat="1" x14ac:dyDescent="0.25">
      <c r="G121" s="41"/>
      <c r="H121" s="35"/>
      <c r="I121" s="35"/>
      <c r="J121" s="35"/>
      <c r="K121" s="35"/>
      <c r="L121" s="35"/>
      <c r="M121" s="35"/>
      <c r="N121" s="35"/>
      <c r="O121" s="57"/>
      <c r="P121" s="35"/>
      <c r="Q121" s="35"/>
      <c r="R121" s="35"/>
    </row>
    <row r="122" spans="7:18" s="19" customFormat="1" x14ac:dyDescent="0.25">
      <c r="G122" s="41"/>
      <c r="H122" s="35"/>
      <c r="I122" s="35"/>
      <c r="J122" s="35"/>
      <c r="K122" s="35"/>
      <c r="L122" s="35"/>
      <c r="M122" s="35"/>
      <c r="N122" s="35"/>
      <c r="O122" s="57"/>
      <c r="P122" s="35"/>
      <c r="Q122" s="35"/>
      <c r="R122" s="35"/>
    </row>
    <row r="123" spans="7:18" s="19" customFormat="1" x14ac:dyDescent="0.25">
      <c r="G123" s="41"/>
      <c r="H123" s="35"/>
      <c r="I123" s="35"/>
      <c r="J123" s="35"/>
      <c r="K123" s="35"/>
      <c r="L123" s="35"/>
      <c r="M123" s="35"/>
      <c r="N123" s="35"/>
      <c r="O123" s="57"/>
      <c r="P123" s="35"/>
      <c r="Q123" s="35"/>
      <c r="R123" s="35"/>
    </row>
    <row r="124" spans="7:18" s="19" customFormat="1" x14ac:dyDescent="0.25">
      <c r="G124" s="41"/>
      <c r="H124" s="35"/>
      <c r="I124" s="35"/>
      <c r="J124" s="35"/>
      <c r="K124" s="35"/>
      <c r="L124" s="35"/>
      <c r="M124" s="35"/>
      <c r="N124" s="35"/>
      <c r="O124" s="57"/>
      <c r="P124" s="35"/>
      <c r="Q124" s="35"/>
      <c r="R124" s="35"/>
    </row>
    <row r="125" spans="7:18" s="19" customFormat="1" x14ac:dyDescent="0.25">
      <c r="G125" s="41"/>
      <c r="H125" s="35"/>
      <c r="I125" s="35"/>
      <c r="J125" s="35"/>
      <c r="K125" s="35"/>
      <c r="L125" s="35"/>
      <c r="M125" s="35"/>
      <c r="N125" s="35"/>
      <c r="O125" s="57"/>
      <c r="P125" s="35"/>
      <c r="Q125" s="35"/>
      <c r="R125" s="35"/>
    </row>
    <row r="126" spans="7:18" s="19" customFormat="1" x14ac:dyDescent="0.25">
      <c r="G126" s="41"/>
      <c r="H126" s="35"/>
      <c r="I126" s="35"/>
      <c r="J126" s="35"/>
      <c r="K126" s="35"/>
      <c r="L126" s="35"/>
      <c r="M126" s="35"/>
      <c r="N126" s="35"/>
      <c r="O126" s="57"/>
      <c r="P126" s="35"/>
      <c r="Q126" s="35"/>
      <c r="R126" s="35"/>
    </row>
    <row r="127" spans="7:18" s="19" customFormat="1" x14ac:dyDescent="0.25">
      <c r="G127" s="41"/>
      <c r="H127" s="35"/>
      <c r="I127" s="35"/>
      <c r="J127" s="35"/>
      <c r="K127" s="35"/>
      <c r="L127" s="35"/>
      <c r="M127" s="35"/>
      <c r="N127" s="35"/>
      <c r="O127" s="57"/>
      <c r="P127" s="35"/>
      <c r="Q127" s="35"/>
      <c r="R127" s="35"/>
    </row>
    <row r="128" spans="7:18" s="19" customFormat="1" x14ac:dyDescent="0.25">
      <c r="G128" s="41"/>
      <c r="H128" s="35"/>
      <c r="I128" s="35"/>
      <c r="J128" s="35"/>
      <c r="K128" s="35"/>
      <c r="L128" s="35"/>
      <c r="M128" s="35"/>
      <c r="N128" s="35"/>
      <c r="O128" s="57"/>
      <c r="P128" s="35"/>
      <c r="Q128" s="35"/>
      <c r="R128" s="35"/>
    </row>
    <row r="129" spans="7:18" s="19" customFormat="1" x14ac:dyDescent="0.25">
      <c r="G129" s="41"/>
      <c r="H129" s="35"/>
      <c r="I129" s="35"/>
      <c r="J129" s="35"/>
      <c r="K129" s="35"/>
      <c r="L129" s="35"/>
      <c r="M129" s="35"/>
      <c r="N129" s="35"/>
      <c r="O129" s="57"/>
      <c r="P129" s="35"/>
      <c r="Q129" s="35"/>
      <c r="R129" s="35"/>
    </row>
    <row r="130" spans="7:18" s="19" customFormat="1" x14ac:dyDescent="0.25">
      <c r="G130" s="41"/>
      <c r="H130" s="35"/>
      <c r="I130" s="35"/>
      <c r="J130" s="35"/>
      <c r="K130" s="35"/>
      <c r="L130" s="35"/>
      <c r="M130" s="35"/>
      <c r="N130" s="35"/>
      <c r="O130" s="57"/>
      <c r="P130" s="35"/>
      <c r="Q130" s="35"/>
      <c r="R130" s="35"/>
    </row>
    <row r="131" spans="7:18" s="19" customFormat="1" x14ac:dyDescent="0.25">
      <c r="G131" s="41"/>
      <c r="H131" s="35"/>
      <c r="I131" s="35"/>
      <c r="J131" s="35"/>
      <c r="K131" s="35"/>
      <c r="L131" s="35"/>
      <c r="M131" s="35"/>
      <c r="N131" s="35"/>
      <c r="O131" s="57"/>
      <c r="P131" s="35"/>
      <c r="Q131" s="35"/>
      <c r="R131" s="35"/>
    </row>
    <row r="132" spans="7:18" s="19" customFormat="1" x14ac:dyDescent="0.25">
      <c r="G132" s="41"/>
      <c r="H132" s="35"/>
      <c r="I132" s="35"/>
      <c r="J132" s="35"/>
      <c r="K132" s="35"/>
      <c r="L132" s="35"/>
      <c r="M132" s="35"/>
      <c r="N132" s="35"/>
      <c r="O132" s="57"/>
      <c r="P132" s="35"/>
      <c r="Q132" s="35"/>
      <c r="R132" s="35"/>
    </row>
    <row r="133" spans="7:18" s="19" customFormat="1" x14ac:dyDescent="0.25">
      <c r="G133" s="41"/>
      <c r="H133" s="35"/>
      <c r="I133" s="35"/>
      <c r="J133" s="35"/>
      <c r="K133" s="35"/>
      <c r="L133" s="35"/>
      <c r="M133" s="35"/>
      <c r="N133" s="35"/>
      <c r="O133" s="57"/>
      <c r="P133" s="35"/>
      <c r="Q133" s="35"/>
      <c r="R133" s="35"/>
    </row>
    <row r="134" spans="7:18" s="19" customFormat="1" x14ac:dyDescent="0.25">
      <c r="G134" s="41"/>
      <c r="H134" s="35"/>
      <c r="I134" s="35"/>
      <c r="J134" s="35"/>
      <c r="K134" s="35"/>
      <c r="L134" s="35"/>
      <c r="M134" s="35"/>
      <c r="N134" s="35"/>
      <c r="O134" s="57"/>
      <c r="P134" s="35"/>
      <c r="Q134" s="35"/>
      <c r="R134" s="35"/>
    </row>
    <row r="135" spans="7:18" s="19" customFormat="1" x14ac:dyDescent="0.25">
      <c r="G135" s="41"/>
      <c r="H135" s="35"/>
      <c r="I135" s="35"/>
      <c r="J135" s="35"/>
      <c r="K135" s="35"/>
      <c r="L135" s="35"/>
      <c r="M135" s="35"/>
      <c r="N135" s="35"/>
      <c r="O135" s="57"/>
      <c r="P135" s="35"/>
      <c r="Q135" s="35"/>
      <c r="R135" s="35"/>
    </row>
    <row r="136" spans="7:18" s="19" customFormat="1" x14ac:dyDescent="0.25">
      <c r="G136" s="41"/>
      <c r="H136" s="35"/>
      <c r="I136" s="35"/>
      <c r="J136" s="35"/>
      <c r="K136" s="35"/>
      <c r="L136" s="35"/>
      <c r="M136" s="35"/>
      <c r="N136" s="35"/>
      <c r="O136" s="57"/>
      <c r="P136" s="35"/>
      <c r="Q136" s="35"/>
      <c r="R136" s="35"/>
    </row>
    <row r="137" spans="7:18" s="19" customFormat="1" x14ac:dyDescent="0.25">
      <c r="G137" s="41"/>
      <c r="H137" s="35"/>
      <c r="I137" s="35"/>
      <c r="J137" s="35"/>
      <c r="K137" s="35"/>
      <c r="L137" s="35"/>
      <c r="M137" s="35"/>
      <c r="N137" s="35"/>
      <c r="O137" s="57"/>
      <c r="P137" s="35"/>
      <c r="Q137" s="35"/>
      <c r="R137" s="35"/>
    </row>
    <row r="138" spans="7:18" s="19" customFormat="1" x14ac:dyDescent="0.25">
      <c r="G138" s="41"/>
      <c r="H138" s="35"/>
      <c r="I138" s="35"/>
      <c r="J138" s="35"/>
      <c r="K138" s="35"/>
      <c r="L138" s="35"/>
      <c r="M138" s="35"/>
      <c r="N138" s="35"/>
      <c r="O138" s="57"/>
      <c r="P138" s="35"/>
      <c r="Q138" s="35"/>
      <c r="R138" s="35"/>
    </row>
    <row r="139" spans="7:18" s="19" customFormat="1" x14ac:dyDescent="0.25">
      <c r="G139" s="41"/>
      <c r="H139" s="35"/>
      <c r="I139" s="35"/>
      <c r="J139" s="35"/>
      <c r="K139" s="35"/>
      <c r="L139" s="35"/>
      <c r="M139" s="35"/>
      <c r="N139" s="35"/>
      <c r="O139" s="57"/>
      <c r="P139" s="35"/>
      <c r="Q139" s="35"/>
      <c r="R139" s="35"/>
    </row>
    <row r="140" spans="7:18" s="19" customFormat="1" x14ac:dyDescent="0.25">
      <c r="G140" s="41"/>
      <c r="H140" s="35"/>
      <c r="I140" s="35"/>
      <c r="J140" s="35"/>
      <c r="K140" s="35"/>
      <c r="L140" s="35"/>
      <c r="M140" s="35"/>
      <c r="N140" s="35"/>
      <c r="O140" s="57"/>
      <c r="P140" s="35"/>
      <c r="Q140" s="35"/>
      <c r="R140" s="35"/>
    </row>
    <row r="141" spans="7:18" s="19" customFormat="1" x14ac:dyDescent="0.25">
      <c r="G141" s="41"/>
      <c r="H141" s="35"/>
      <c r="I141" s="35"/>
      <c r="J141" s="35"/>
      <c r="K141" s="35"/>
      <c r="L141" s="35"/>
      <c r="M141" s="35"/>
      <c r="N141" s="35"/>
      <c r="O141" s="57"/>
      <c r="P141" s="35"/>
      <c r="Q141" s="35"/>
      <c r="R141" s="35"/>
    </row>
    <row r="142" spans="7:18" s="19" customFormat="1" x14ac:dyDescent="0.25">
      <c r="G142" s="41"/>
      <c r="H142" s="35"/>
      <c r="I142" s="35"/>
      <c r="J142" s="35"/>
      <c r="K142" s="35"/>
      <c r="L142" s="35"/>
      <c r="M142" s="35"/>
      <c r="N142" s="35"/>
      <c r="O142" s="57"/>
      <c r="P142" s="35"/>
      <c r="Q142" s="35"/>
      <c r="R142" s="35"/>
    </row>
    <row r="143" spans="7:18" s="19" customFormat="1" x14ac:dyDescent="0.25">
      <c r="G143" s="41"/>
      <c r="H143" s="35"/>
      <c r="I143" s="35"/>
      <c r="J143" s="35"/>
      <c r="K143" s="35"/>
      <c r="L143" s="35"/>
      <c r="M143" s="35"/>
      <c r="N143" s="35"/>
      <c r="O143" s="57"/>
      <c r="P143" s="35"/>
      <c r="Q143" s="35"/>
      <c r="R143" s="35"/>
    </row>
    <row r="144" spans="7:18" s="19" customFormat="1" x14ac:dyDescent="0.25">
      <c r="G144" s="41"/>
      <c r="H144" s="35"/>
      <c r="I144" s="35"/>
      <c r="J144" s="35"/>
      <c r="K144" s="35"/>
      <c r="L144" s="35"/>
      <c r="M144" s="35"/>
      <c r="N144" s="35"/>
      <c r="O144" s="57"/>
      <c r="P144" s="35"/>
      <c r="Q144" s="35"/>
      <c r="R144" s="35"/>
    </row>
    <row r="145" spans="7:18" s="19" customFormat="1" x14ac:dyDescent="0.25">
      <c r="G145" s="41"/>
      <c r="H145" s="35"/>
      <c r="I145" s="35"/>
      <c r="J145" s="35"/>
      <c r="K145" s="35"/>
      <c r="L145" s="35"/>
      <c r="M145" s="35"/>
      <c r="N145" s="35"/>
      <c r="O145" s="57"/>
      <c r="P145" s="35"/>
      <c r="Q145" s="35"/>
      <c r="R145" s="35"/>
    </row>
    <row r="146" spans="7:18" s="19" customFormat="1" x14ac:dyDescent="0.25">
      <c r="G146" s="41"/>
      <c r="H146" s="35"/>
      <c r="I146" s="35"/>
      <c r="J146" s="35"/>
      <c r="K146" s="35"/>
      <c r="L146" s="35"/>
      <c r="M146" s="35"/>
      <c r="N146" s="35"/>
      <c r="O146" s="57"/>
      <c r="P146" s="35"/>
      <c r="Q146" s="35"/>
      <c r="R146" s="35"/>
    </row>
    <row r="147" spans="7:18" s="19" customFormat="1" x14ac:dyDescent="0.25">
      <c r="G147" s="41"/>
      <c r="H147" s="35"/>
      <c r="I147" s="35"/>
      <c r="J147" s="35"/>
      <c r="K147" s="35"/>
      <c r="L147" s="35"/>
      <c r="M147" s="35"/>
      <c r="N147" s="35"/>
      <c r="O147" s="57"/>
      <c r="P147" s="35"/>
      <c r="Q147" s="35"/>
      <c r="R147" s="35"/>
    </row>
    <row r="148" spans="7:18" s="19" customFormat="1" x14ac:dyDescent="0.25">
      <c r="G148" s="41"/>
      <c r="H148" s="35"/>
      <c r="I148" s="35"/>
      <c r="J148" s="35"/>
      <c r="K148" s="35"/>
      <c r="L148" s="35"/>
      <c r="M148" s="35"/>
      <c r="N148" s="35"/>
      <c r="O148" s="57"/>
      <c r="P148" s="35"/>
      <c r="Q148" s="35"/>
      <c r="R148" s="35"/>
    </row>
    <row r="149" spans="7:18" s="19" customFormat="1" x14ac:dyDescent="0.25">
      <c r="G149" s="41"/>
      <c r="H149" s="35"/>
      <c r="I149" s="35"/>
      <c r="J149" s="35"/>
      <c r="K149" s="35"/>
      <c r="L149" s="35"/>
      <c r="M149" s="35"/>
      <c r="N149" s="35"/>
      <c r="O149" s="57"/>
      <c r="P149" s="35"/>
      <c r="Q149" s="35"/>
      <c r="R149" s="35"/>
    </row>
    <row r="150" spans="7:18" s="19" customFormat="1" x14ac:dyDescent="0.25">
      <c r="G150" s="41"/>
      <c r="H150" s="35"/>
      <c r="I150" s="35"/>
      <c r="J150" s="35"/>
      <c r="K150" s="35"/>
      <c r="L150" s="35"/>
      <c r="M150" s="35"/>
      <c r="N150" s="35"/>
      <c r="O150" s="57"/>
      <c r="P150" s="35"/>
      <c r="Q150" s="35"/>
      <c r="R150" s="35"/>
    </row>
    <row r="151" spans="7:18" s="19" customFormat="1" x14ac:dyDescent="0.25">
      <c r="G151" s="41"/>
      <c r="H151" s="35"/>
      <c r="I151" s="35"/>
      <c r="J151" s="35"/>
      <c r="K151" s="35"/>
      <c r="L151" s="35"/>
      <c r="M151" s="35"/>
      <c r="N151" s="35"/>
      <c r="O151" s="57"/>
      <c r="P151" s="35"/>
      <c r="Q151" s="35"/>
      <c r="R151" s="35"/>
    </row>
    <row r="152" spans="7:18" s="19" customFormat="1" x14ac:dyDescent="0.25">
      <c r="G152" s="41"/>
      <c r="H152" s="35"/>
      <c r="I152" s="35"/>
      <c r="J152" s="35"/>
      <c r="K152" s="35"/>
      <c r="L152" s="35"/>
      <c r="M152" s="35"/>
      <c r="N152" s="35"/>
      <c r="O152" s="57"/>
      <c r="P152" s="35"/>
      <c r="Q152" s="35"/>
      <c r="R152" s="35"/>
    </row>
    <row r="153" spans="7:18" s="19" customFormat="1" x14ac:dyDescent="0.25">
      <c r="G153" s="41"/>
      <c r="H153" s="35"/>
      <c r="I153" s="35"/>
      <c r="J153" s="35"/>
      <c r="K153" s="35"/>
      <c r="L153" s="35"/>
      <c r="M153" s="35"/>
      <c r="N153" s="35"/>
      <c r="O153" s="57"/>
      <c r="P153" s="35"/>
      <c r="Q153" s="35"/>
      <c r="R153" s="35"/>
    </row>
    <row r="154" spans="7:18" s="19" customFormat="1" x14ac:dyDescent="0.25">
      <c r="G154" s="41"/>
      <c r="H154" s="35"/>
      <c r="I154" s="35"/>
      <c r="J154" s="35"/>
      <c r="K154" s="35"/>
      <c r="L154" s="35"/>
      <c r="M154" s="35"/>
      <c r="N154" s="35"/>
      <c r="O154" s="57"/>
      <c r="P154" s="35"/>
      <c r="Q154" s="35"/>
      <c r="R154" s="35"/>
    </row>
    <row r="155" spans="7:18" s="19" customFormat="1" x14ac:dyDescent="0.25">
      <c r="G155" s="41"/>
      <c r="H155" s="35"/>
      <c r="I155" s="35"/>
      <c r="J155" s="35"/>
      <c r="K155" s="35"/>
      <c r="L155" s="35"/>
      <c r="M155" s="35"/>
      <c r="N155" s="35"/>
      <c r="O155" s="57"/>
      <c r="P155" s="35"/>
      <c r="Q155" s="35"/>
      <c r="R155" s="35"/>
    </row>
    <row r="156" spans="7:18" s="19" customFormat="1" x14ac:dyDescent="0.25">
      <c r="G156" s="41"/>
      <c r="H156" s="35"/>
      <c r="I156" s="35"/>
      <c r="J156" s="35"/>
      <c r="K156" s="35"/>
      <c r="L156" s="35"/>
      <c r="M156" s="35"/>
      <c r="N156" s="35"/>
      <c r="O156" s="57"/>
      <c r="P156" s="35"/>
      <c r="Q156" s="35"/>
      <c r="R156" s="35"/>
    </row>
    <row r="157" spans="7:18" s="19" customFormat="1" x14ac:dyDescent="0.25">
      <c r="G157" s="41"/>
      <c r="H157" s="35"/>
      <c r="I157" s="35"/>
      <c r="J157" s="35"/>
      <c r="K157" s="35"/>
      <c r="L157" s="35"/>
      <c r="M157" s="35"/>
      <c r="N157" s="35"/>
      <c r="O157" s="57"/>
      <c r="P157" s="35"/>
      <c r="Q157" s="35"/>
      <c r="R157" s="35"/>
    </row>
    <row r="158" spans="7:18" s="19" customFormat="1" x14ac:dyDescent="0.25">
      <c r="G158" s="41"/>
      <c r="H158" s="35"/>
      <c r="I158" s="35"/>
      <c r="J158" s="35"/>
      <c r="K158" s="35"/>
      <c r="L158" s="35"/>
      <c r="M158" s="35"/>
      <c r="N158" s="35"/>
      <c r="O158" s="57"/>
      <c r="P158" s="35"/>
      <c r="Q158" s="35"/>
      <c r="R158" s="35"/>
    </row>
    <row r="159" spans="7:18" s="19" customFormat="1" x14ac:dyDescent="0.25">
      <c r="G159" s="41"/>
      <c r="H159" s="35"/>
      <c r="I159" s="35"/>
      <c r="J159" s="35"/>
      <c r="K159" s="35"/>
      <c r="L159" s="35"/>
      <c r="M159" s="35"/>
      <c r="N159" s="35"/>
      <c r="O159" s="57"/>
      <c r="P159" s="35"/>
      <c r="Q159" s="35"/>
      <c r="R159" s="35"/>
    </row>
    <row r="160" spans="7:18" s="19" customFormat="1" x14ac:dyDescent="0.25">
      <c r="G160" s="41"/>
      <c r="H160" s="35"/>
      <c r="I160" s="35"/>
      <c r="J160" s="35"/>
      <c r="K160" s="35"/>
      <c r="L160" s="35"/>
      <c r="M160" s="35"/>
      <c r="N160" s="35"/>
      <c r="O160" s="57"/>
      <c r="P160" s="35"/>
      <c r="Q160" s="35"/>
      <c r="R160" s="35"/>
    </row>
    <row r="161" spans="7:18" s="19" customFormat="1" x14ac:dyDescent="0.25">
      <c r="G161" s="41"/>
      <c r="H161" s="35"/>
      <c r="I161" s="35"/>
      <c r="J161" s="35"/>
      <c r="K161" s="35"/>
      <c r="L161" s="35"/>
      <c r="M161" s="35"/>
      <c r="N161" s="35"/>
      <c r="O161" s="57"/>
      <c r="P161" s="35"/>
      <c r="Q161" s="35"/>
      <c r="R161" s="35"/>
    </row>
    <row r="162" spans="7:18" s="19" customFormat="1" x14ac:dyDescent="0.25">
      <c r="G162" s="41"/>
      <c r="H162" s="35"/>
      <c r="I162" s="35"/>
      <c r="J162" s="35"/>
      <c r="K162" s="35"/>
      <c r="L162" s="35"/>
      <c r="M162" s="35"/>
      <c r="N162" s="35"/>
      <c r="O162" s="57"/>
      <c r="P162" s="35"/>
      <c r="Q162" s="35"/>
      <c r="R162" s="35"/>
    </row>
    <row r="163" spans="7:18" s="19" customFormat="1" x14ac:dyDescent="0.25">
      <c r="G163" s="41"/>
      <c r="H163" s="35"/>
      <c r="I163" s="35"/>
      <c r="J163" s="35"/>
      <c r="K163" s="35"/>
      <c r="L163" s="35"/>
      <c r="M163" s="35"/>
      <c r="N163" s="35"/>
      <c r="O163" s="57"/>
      <c r="P163" s="35"/>
      <c r="Q163" s="35"/>
      <c r="R163" s="35"/>
    </row>
    <row r="164" spans="7:18" s="19" customFormat="1" x14ac:dyDescent="0.25">
      <c r="G164" s="41"/>
      <c r="H164" s="35"/>
      <c r="I164" s="35"/>
      <c r="J164" s="35"/>
      <c r="K164" s="35"/>
      <c r="L164" s="35"/>
      <c r="M164" s="35"/>
      <c r="N164" s="35"/>
      <c r="O164" s="57"/>
      <c r="P164" s="35"/>
      <c r="Q164" s="35"/>
      <c r="R164" s="35"/>
    </row>
    <row r="165" spans="7:18" s="19" customFormat="1" x14ac:dyDescent="0.25">
      <c r="G165" s="41"/>
      <c r="H165" s="35"/>
      <c r="I165" s="35"/>
      <c r="J165" s="35"/>
      <c r="K165" s="35"/>
      <c r="L165" s="35"/>
      <c r="M165" s="35"/>
      <c r="N165" s="35"/>
      <c r="O165" s="57"/>
      <c r="P165" s="35"/>
      <c r="Q165" s="35"/>
      <c r="R165" s="35"/>
    </row>
    <row r="166" spans="7:18" s="19" customFormat="1" x14ac:dyDescent="0.25">
      <c r="G166" s="41"/>
      <c r="H166" s="35"/>
      <c r="I166" s="35"/>
      <c r="J166" s="35"/>
      <c r="K166" s="35"/>
      <c r="L166" s="35"/>
      <c r="M166" s="35"/>
      <c r="N166" s="35"/>
      <c r="O166" s="57"/>
      <c r="P166" s="35"/>
      <c r="Q166" s="35"/>
      <c r="R166" s="35"/>
    </row>
    <row r="167" spans="7:18" s="19" customFormat="1" x14ac:dyDescent="0.25">
      <c r="G167" s="41"/>
      <c r="H167" s="35"/>
      <c r="I167" s="35"/>
      <c r="J167" s="35"/>
      <c r="K167" s="35"/>
      <c r="L167" s="35"/>
      <c r="M167" s="35"/>
      <c r="N167" s="35"/>
      <c r="O167" s="57"/>
      <c r="P167" s="35"/>
      <c r="Q167" s="35"/>
      <c r="R167" s="35"/>
    </row>
    <row r="168" spans="7:18" s="19" customFormat="1" x14ac:dyDescent="0.25">
      <c r="G168" s="41"/>
      <c r="H168" s="35"/>
      <c r="I168" s="35"/>
      <c r="J168" s="35"/>
      <c r="K168" s="35"/>
      <c r="L168" s="35"/>
      <c r="M168" s="35"/>
      <c r="N168" s="35"/>
      <c r="O168" s="57"/>
      <c r="P168" s="35"/>
      <c r="Q168" s="35"/>
      <c r="R168" s="35"/>
    </row>
    <row r="169" spans="7:18" s="19" customFormat="1" x14ac:dyDescent="0.25">
      <c r="G169" s="41"/>
      <c r="H169" s="35"/>
      <c r="I169" s="35"/>
      <c r="J169" s="35"/>
      <c r="K169" s="35"/>
      <c r="L169" s="35"/>
      <c r="M169" s="35"/>
      <c r="N169" s="35"/>
      <c r="O169" s="57"/>
      <c r="P169" s="35"/>
      <c r="Q169" s="35"/>
      <c r="R169" s="35"/>
    </row>
    <row r="170" spans="7:18" s="19" customFormat="1" x14ac:dyDescent="0.25">
      <c r="G170" s="41"/>
      <c r="H170" s="35"/>
      <c r="I170" s="35"/>
      <c r="J170" s="35"/>
      <c r="K170" s="35"/>
      <c r="L170" s="35"/>
      <c r="M170" s="35"/>
      <c r="N170" s="35"/>
      <c r="O170" s="57"/>
      <c r="P170" s="35"/>
      <c r="Q170" s="35"/>
      <c r="R170" s="35"/>
    </row>
    <row r="171" spans="7:18" s="19" customFormat="1" x14ac:dyDescent="0.25">
      <c r="G171" s="41"/>
      <c r="H171" s="35"/>
      <c r="I171" s="35"/>
      <c r="J171" s="35"/>
      <c r="K171" s="35"/>
      <c r="L171" s="35"/>
      <c r="M171" s="35"/>
      <c r="N171" s="35"/>
      <c r="O171" s="57"/>
      <c r="P171" s="35"/>
      <c r="Q171" s="35"/>
      <c r="R171" s="35"/>
    </row>
    <row r="172" spans="7:18" s="19" customFormat="1" x14ac:dyDescent="0.25">
      <c r="G172" s="41"/>
      <c r="H172" s="35"/>
      <c r="I172" s="35"/>
      <c r="J172" s="35"/>
      <c r="K172" s="35"/>
      <c r="L172" s="35"/>
      <c r="M172" s="35"/>
      <c r="N172" s="35"/>
      <c r="O172" s="57"/>
      <c r="P172" s="35"/>
      <c r="Q172" s="35"/>
      <c r="R172" s="35"/>
    </row>
    <row r="173" spans="7:18" s="19" customFormat="1" x14ac:dyDescent="0.25">
      <c r="G173" s="41"/>
      <c r="H173" s="35"/>
      <c r="I173" s="35"/>
      <c r="J173" s="35"/>
      <c r="K173" s="35"/>
      <c r="L173" s="35"/>
      <c r="M173" s="35"/>
      <c r="N173" s="35"/>
      <c r="O173" s="57"/>
      <c r="P173" s="35"/>
      <c r="Q173" s="35"/>
      <c r="R173" s="35"/>
    </row>
    <row r="174" spans="7:18" s="19" customFormat="1" x14ac:dyDescent="0.25">
      <c r="G174" s="41"/>
      <c r="H174" s="35"/>
      <c r="I174" s="35"/>
      <c r="J174" s="35"/>
      <c r="K174" s="35"/>
      <c r="L174" s="35"/>
      <c r="M174" s="35"/>
      <c r="N174" s="35"/>
      <c r="O174" s="57"/>
      <c r="P174" s="35"/>
      <c r="Q174" s="35"/>
      <c r="R174" s="35"/>
    </row>
    <row r="175" spans="7:18" s="19" customFormat="1" x14ac:dyDescent="0.25">
      <c r="G175" s="41"/>
      <c r="H175" s="35"/>
      <c r="I175" s="35"/>
      <c r="J175" s="35"/>
      <c r="K175" s="35"/>
      <c r="L175" s="35"/>
      <c r="M175" s="35"/>
      <c r="N175" s="35"/>
      <c r="O175" s="57"/>
      <c r="P175" s="35"/>
      <c r="Q175" s="35"/>
      <c r="R175" s="35"/>
    </row>
    <row r="176" spans="7:18" s="19" customFormat="1" x14ac:dyDescent="0.25">
      <c r="G176" s="41"/>
      <c r="H176" s="35"/>
      <c r="I176" s="35"/>
      <c r="J176" s="35"/>
      <c r="K176" s="35"/>
      <c r="L176" s="35"/>
      <c r="M176" s="35"/>
      <c r="N176" s="35"/>
      <c r="O176" s="57"/>
      <c r="P176" s="35"/>
      <c r="Q176" s="35"/>
      <c r="R176" s="35"/>
    </row>
    <row r="177" spans="7:18" s="19" customFormat="1" x14ac:dyDescent="0.25">
      <c r="G177" s="41"/>
      <c r="H177" s="35"/>
      <c r="I177" s="35"/>
      <c r="J177" s="35"/>
      <c r="K177" s="35"/>
      <c r="L177" s="35"/>
      <c r="M177" s="35"/>
      <c r="N177" s="35"/>
      <c r="O177" s="57"/>
      <c r="P177" s="35"/>
      <c r="Q177" s="35"/>
      <c r="R177" s="35"/>
    </row>
    <row r="178" spans="7:18" s="19" customFormat="1" x14ac:dyDescent="0.25">
      <c r="G178" s="41"/>
      <c r="H178" s="35"/>
      <c r="I178" s="35"/>
      <c r="J178" s="35"/>
      <c r="K178" s="35"/>
      <c r="L178" s="35"/>
      <c r="M178" s="35"/>
      <c r="N178" s="35"/>
      <c r="O178" s="57"/>
      <c r="P178" s="35"/>
      <c r="Q178" s="35"/>
      <c r="R178" s="35"/>
    </row>
    <row r="179" spans="7:18" s="19" customFormat="1" x14ac:dyDescent="0.25">
      <c r="G179" s="41"/>
      <c r="H179" s="35"/>
      <c r="I179" s="35"/>
      <c r="J179" s="35"/>
      <c r="K179" s="35"/>
      <c r="L179" s="35"/>
      <c r="M179" s="35"/>
      <c r="N179" s="35"/>
      <c r="O179" s="57"/>
      <c r="P179" s="35"/>
      <c r="Q179" s="35"/>
      <c r="R179" s="35"/>
    </row>
    <row r="180" spans="7:18" s="19" customFormat="1" x14ac:dyDescent="0.25">
      <c r="G180" s="41"/>
      <c r="H180" s="35"/>
      <c r="I180" s="35"/>
      <c r="J180" s="35"/>
      <c r="K180" s="35"/>
      <c r="L180" s="35"/>
      <c r="M180" s="35"/>
      <c r="N180" s="35"/>
      <c r="O180" s="57"/>
      <c r="P180" s="35"/>
      <c r="Q180" s="35"/>
      <c r="R180" s="35"/>
    </row>
    <row r="181" spans="7:18" s="19" customFormat="1" x14ac:dyDescent="0.25">
      <c r="G181" s="41"/>
      <c r="H181" s="35"/>
      <c r="I181" s="35"/>
      <c r="J181" s="35"/>
      <c r="K181" s="35"/>
      <c r="L181" s="35"/>
      <c r="M181" s="35"/>
      <c r="N181" s="35"/>
      <c r="O181" s="57"/>
      <c r="P181" s="35"/>
      <c r="Q181" s="35"/>
      <c r="R181" s="35"/>
    </row>
    <row r="182" spans="7:18" s="19" customFormat="1" x14ac:dyDescent="0.25">
      <c r="G182" s="41"/>
      <c r="H182" s="35"/>
      <c r="I182" s="35"/>
      <c r="J182" s="35"/>
      <c r="K182" s="35"/>
      <c r="L182" s="35"/>
      <c r="M182" s="35"/>
      <c r="N182" s="35"/>
      <c r="O182" s="57"/>
      <c r="P182" s="35"/>
      <c r="Q182" s="35"/>
      <c r="R182" s="35"/>
    </row>
    <row r="183" spans="7:18" s="19" customFormat="1" x14ac:dyDescent="0.25">
      <c r="G183" s="41"/>
      <c r="H183" s="35"/>
      <c r="I183" s="35"/>
      <c r="J183" s="35"/>
      <c r="K183" s="35"/>
      <c r="L183" s="35"/>
      <c r="M183" s="35"/>
      <c r="N183" s="35"/>
      <c r="O183" s="57"/>
      <c r="P183" s="35"/>
      <c r="Q183" s="35"/>
      <c r="R183" s="35"/>
    </row>
    <row r="184" spans="7:18" s="19" customFormat="1" x14ac:dyDescent="0.25">
      <c r="G184" s="41"/>
      <c r="H184" s="35"/>
      <c r="I184" s="35"/>
      <c r="J184" s="35"/>
      <c r="K184" s="35"/>
      <c r="L184" s="35"/>
      <c r="M184" s="35"/>
      <c r="N184" s="35"/>
      <c r="O184" s="57"/>
      <c r="P184" s="35"/>
      <c r="Q184" s="35"/>
      <c r="R184" s="35"/>
    </row>
    <row r="185" spans="7:18" s="19" customFormat="1" x14ac:dyDescent="0.25">
      <c r="G185" s="41"/>
      <c r="H185" s="35"/>
      <c r="I185" s="35"/>
      <c r="J185" s="35"/>
      <c r="K185" s="35"/>
      <c r="L185" s="35"/>
      <c r="M185" s="35"/>
      <c r="N185" s="35"/>
      <c r="O185" s="57"/>
      <c r="P185" s="35"/>
      <c r="Q185" s="35"/>
      <c r="R185" s="35"/>
    </row>
    <row r="186" spans="7:18" s="19" customFormat="1" x14ac:dyDescent="0.25">
      <c r="G186" s="41"/>
      <c r="H186" s="35"/>
      <c r="I186" s="35"/>
      <c r="J186" s="35"/>
      <c r="K186" s="35"/>
      <c r="L186" s="35"/>
      <c r="M186" s="35"/>
      <c r="N186" s="35"/>
      <c r="O186" s="57"/>
      <c r="P186" s="35"/>
      <c r="Q186" s="35"/>
      <c r="R186" s="35"/>
    </row>
    <row r="187" spans="7:18" s="19" customFormat="1" x14ac:dyDescent="0.25">
      <c r="G187" s="41"/>
      <c r="H187" s="35"/>
      <c r="I187" s="35"/>
      <c r="J187" s="35"/>
      <c r="K187" s="35"/>
      <c r="L187" s="35"/>
      <c r="M187" s="35"/>
      <c r="N187" s="35"/>
      <c r="O187" s="57"/>
      <c r="P187" s="35"/>
      <c r="Q187" s="35"/>
      <c r="R187" s="35"/>
    </row>
    <row r="188" spans="7:18" s="19" customFormat="1" x14ac:dyDescent="0.25">
      <c r="G188" s="41"/>
      <c r="H188" s="35"/>
      <c r="I188" s="35"/>
      <c r="J188" s="35"/>
      <c r="K188" s="35"/>
      <c r="L188" s="35"/>
      <c r="M188" s="35"/>
      <c r="N188" s="35"/>
      <c r="O188" s="57"/>
      <c r="P188" s="35"/>
      <c r="Q188" s="35"/>
      <c r="R188" s="35"/>
    </row>
    <row r="189" spans="7:18" s="19" customFormat="1" x14ac:dyDescent="0.25">
      <c r="G189" s="41"/>
      <c r="H189" s="35"/>
      <c r="I189" s="35"/>
      <c r="J189" s="35"/>
      <c r="K189" s="35"/>
      <c r="L189" s="35"/>
      <c r="M189" s="35"/>
      <c r="N189" s="35"/>
      <c r="O189" s="57"/>
      <c r="P189" s="35"/>
      <c r="Q189" s="35"/>
      <c r="R189" s="35"/>
    </row>
    <row r="190" spans="7:18" s="19" customFormat="1" x14ac:dyDescent="0.25">
      <c r="G190" s="41"/>
      <c r="H190" s="35"/>
      <c r="I190" s="35"/>
      <c r="J190" s="35"/>
      <c r="K190" s="35"/>
      <c r="L190" s="35"/>
      <c r="M190" s="35"/>
      <c r="N190" s="35"/>
      <c r="O190" s="57"/>
      <c r="P190" s="35"/>
      <c r="Q190" s="35"/>
      <c r="R190" s="35"/>
    </row>
    <row r="191" spans="7:18" s="19" customFormat="1" x14ac:dyDescent="0.25">
      <c r="G191" s="41"/>
      <c r="H191" s="35"/>
      <c r="I191" s="35"/>
      <c r="J191" s="35"/>
      <c r="K191" s="35"/>
      <c r="L191" s="35"/>
      <c r="M191" s="35"/>
      <c r="N191" s="35"/>
      <c r="O191" s="57"/>
      <c r="P191" s="35"/>
      <c r="Q191" s="35"/>
      <c r="R191" s="35"/>
    </row>
    <row r="192" spans="7:18" s="19" customFormat="1" x14ac:dyDescent="0.25">
      <c r="G192" s="41"/>
      <c r="H192" s="35"/>
      <c r="I192" s="35"/>
      <c r="J192" s="35"/>
      <c r="K192" s="35"/>
      <c r="L192" s="35"/>
      <c r="M192" s="35"/>
      <c r="N192" s="35"/>
      <c r="O192" s="57"/>
      <c r="P192" s="35"/>
      <c r="Q192" s="35"/>
      <c r="R192" s="35"/>
    </row>
    <row r="193" spans="7:18" s="19" customFormat="1" x14ac:dyDescent="0.25">
      <c r="G193" s="41"/>
      <c r="H193" s="35"/>
      <c r="I193" s="35"/>
      <c r="J193" s="35"/>
      <c r="K193" s="35"/>
      <c r="L193" s="35"/>
      <c r="M193" s="35"/>
      <c r="N193" s="35"/>
      <c r="O193" s="57"/>
      <c r="P193" s="35"/>
      <c r="Q193" s="35"/>
      <c r="R193" s="35"/>
    </row>
    <row r="194" spans="7:18" s="19" customFormat="1" x14ac:dyDescent="0.25">
      <c r="G194" s="41"/>
      <c r="H194" s="35"/>
      <c r="I194" s="35"/>
      <c r="J194" s="35"/>
      <c r="K194" s="35"/>
      <c r="L194" s="35"/>
      <c r="M194" s="35"/>
      <c r="N194" s="35"/>
      <c r="O194" s="57"/>
      <c r="P194" s="35"/>
      <c r="Q194" s="35"/>
      <c r="R194" s="35"/>
    </row>
    <row r="195" spans="7:18" s="19" customFormat="1" x14ac:dyDescent="0.25">
      <c r="G195" s="41"/>
      <c r="H195" s="35"/>
      <c r="I195" s="35"/>
      <c r="J195" s="35"/>
      <c r="K195" s="35"/>
      <c r="L195" s="35"/>
      <c r="M195" s="35"/>
      <c r="N195" s="35"/>
      <c r="O195" s="57"/>
      <c r="P195" s="35"/>
      <c r="Q195" s="35"/>
      <c r="R195" s="35"/>
    </row>
    <row r="196" spans="7:18" s="19" customFormat="1" x14ac:dyDescent="0.25">
      <c r="G196" s="41"/>
      <c r="H196" s="35"/>
      <c r="I196" s="35"/>
      <c r="J196" s="35"/>
      <c r="K196" s="35"/>
      <c r="L196" s="35"/>
      <c r="M196" s="35"/>
      <c r="N196" s="35"/>
      <c r="O196" s="57"/>
      <c r="P196" s="35"/>
      <c r="Q196" s="35"/>
      <c r="R196" s="35"/>
    </row>
    <row r="197" spans="7:18" s="19" customFormat="1" x14ac:dyDescent="0.25">
      <c r="G197" s="41"/>
      <c r="H197" s="35"/>
      <c r="I197" s="35"/>
      <c r="J197" s="35"/>
      <c r="K197" s="35"/>
      <c r="L197" s="35"/>
      <c r="M197" s="35"/>
      <c r="N197" s="35"/>
      <c r="O197" s="57"/>
      <c r="P197" s="35"/>
      <c r="Q197" s="35"/>
      <c r="R197" s="35"/>
    </row>
    <row r="198" spans="7:18" s="19" customFormat="1" x14ac:dyDescent="0.25">
      <c r="G198" s="41"/>
      <c r="H198" s="35"/>
      <c r="I198" s="35"/>
      <c r="J198" s="35"/>
      <c r="K198" s="35"/>
      <c r="L198" s="35"/>
      <c r="M198" s="35"/>
      <c r="N198" s="35"/>
      <c r="O198" s="57"/>
      <c r="P198" s="35"/>
      <c r="Q198" s="35"/>
      <c r="R198" s="35"/>
    </row>
    <row r="199" spans="7:18" s="19" customFormat="1" x14ac:dyDescent="0.25">
      <c r="G199" s="41"/>
      <c r="H199" s="35"/>
      <c r="I199" s="35"/>
      <c r="J199" s="35"/>
      <c r="K199" s="35"/>
      <c r="L199" s="35"/>
      <c r="M199" s="35"/>
      <c r="N199" s="35"/>
      <c r="O199" s="57"/>
      <c r="P199" s="35"/>
      <c r="Q199" s="35"/>
      <c r="R199" s="35"/>
    </row>
    <row r="200" spans="7:18" s="19" customFormat="1" x14ac:dyDescent="0.25">
      <c r="G200" s="41"/>
      <c r="H200" s="35"/>
      <c r="I200" s="35"/>
      <c r="J200" s="35"/>
      <c r="K200" s="35"/>
      <c r="L200" s="35"/>
      <c r="M200" s="35"/>
      <c r="N200" s="35"/>
      <c r="O200" s="57"/>
      <c r="P200" s="35"/>
      <c r="Q200" s="35"/>
      <c r="R200" s="35"/>
    </row>
    <row r="201" spans="7:18" s="19" customFormat="1" x14ac:dyDescent="0.25">
      <c r="G201" s="41"/>
      <c r="H201" s="35"/>
      <c r="I201" s="35"/>
      <c r="J201" s="35"/>
      <c r="K201" s="35"/>
      <c r="L201" s="35"/>
      <c r="M201" s="35"/>
      <c r="N201" s="35"/>
      <c r="O201" s="57"/>
      <c r="P201" s="35"/>
      <c r="Q201" s="35"/>
      <c r="R201" s="35"/>
    </row>
    <row r="202" spans="7:18" s="19" customFormat="1" x14ac:dyDescent="0.25">
      <c r="G202" s="41"/>
      <c r="H202" s="35"/>
      <c r="I202" s="35"/>
      <c r="J202" s="35"/>
      <c r="K202" s="35"/>
      <c r="L202" s="35"/>
      <c r="M202" s="35"/>
      <c r="N202" s="35"/>
      <c r="O202" s="57"/>
      <c r="P202" s="35"/>
      <c r="Q202" s="35"/>
      <c r="R202" s="35"/>
    </row>
    <row r="203" spans="7:18" s="19" customFormat="1" x14ac:dyDescent="0.25">
      <c r="G203" s="41"/>
      <c r="H203" s="35"/>
      <c r="I203" s="35"/>
      <c r="J203" s="35"/>
      <c r="K203" s="35"/>
      <c r="L203" s="35"/>
      <c r="M203" s="35"/>
      <c r="N203" s="35"/>
      <c r="O203" s="57"/>
      <c r="P203" s="35"/>
      <c r="Q203" s="35"/>
      <c r="R203" s="35"/>
    </row>
    <row r="204" spans="7:18" s="19" customFormat="1" x14ac:dyDescent="0.25">
      <c r="G204" s="41"/>
      <c r="H204" s="35"/>
      <c r="I204" s="35"/>
      <c r="J204" s="35"/>
      <c r="K204" s="35"/>
      <c r="L204" s="35"/>
      <c r="M204" s="35"/>
      <c r="N204" s="35"/>
      <c r="O204" s="57"/>
      <c r="P204" s="35"/>
      <c r="Q204" s="35"/>
      <c r="R204" s="35"/>
    </row>
    <row r="205" spans="7:18" s="19" customFormat="1" x14ac:dyDescent="0.25">
      <c r="G205" s="41"/>
      <c r="H205" s="35"/>
      <c r="I205" s="35"/>
      <c r="J205" s="35"/>
      <c r="K205" s="35"/>
      <c r="L205" s="35"/>
      <c r="M205" s="35"/>
      <c r="N205" s="35"/>
      <c r="O205" s="57"/>
      <c r="P205" s="35"/>
      <c r="Q205" s="35"/>
      <c r="R205" s="35"/>
    </row>
    <row r="206" spans="7:18" s="19" customFormat="1" x14ac:dyDescent="0.25">
      <c r="G206" s="41"/>
      <c r="H206" s="35"/>
      <c r="I206" s="35"/>
      <c r="J206" s="35"/>
      <c r="K206" s="35"/>
      <c r="L206" s="35"/>
      <c r="M206" s="35"/>
      <c r="N206" s="35"/>
      <c r="O206" s="57"/>
      <c r="P206" s="35"/>
      <c r="Q206" s="35"/>
      <c r="R206" s="35"/>
    </row>
    <row r="207" spans="7:18" s="19" customFormat="1" x14ac:dyDescent="0.25">
      <c r="G207" s="41"/>
      <c r="H207" s="35"/>
      <c r="I207" s="35"/>
      <c r="J207" s="35"/>
      <c r="K207" s="35"/>
      <c r="L207" s="35"/>
      <c r="M207" s="35"/>
      <c r="N207" s="35"/>
      <c r="O207" s="57"/>
      <c r="P207" s="35"/>
      <c r="Q207" s="35"/>
      <c r="R207" s="35"/>
    </row>
    <row r="208" spans="7:18" s="19" customFormat="1" x14ac:dyDescent="0.25">
      <c r="G208" s="41"/>
      <c r="H208" s="35"/>
      <c r="I208" s="35"/>
      <c r="J208" s="35"/>
      <c r="K208" s="35"/>
      <c r="L208" s="35"/>
      <c r="M208" s="35"/>
      <c r="N208" s="35"/>
      <c r="O208" s="57"/>
      <c r="P208" s="35"/>
      <c r="Q208" s="35"/>
      <c r="R208" s="35"/>
    </row>
    <row r="209" spans="7:18" s="19" customFormat="1" x14ac:dyDescent="0.25">
      <c r="G209" s="41"/>
      <c r="H209" s="35"/>
      <c r="I209" s="35"/>
      <c r="J209" s="35"/>
      <c r="K209" s="35"/>
      <c r="L209" s="35"/>
      <c r="M209" s="35"/>
      <c r="N209" s="35"/>
      <c r="O209" s="57"/>
      <c r="P209" s="35"/>
      <c r="Q209" s="35"/>
      <c r="R209" s="35"/>
    </row>
    <row r="210" spans="7:18" s="19" customFormat="1" x14ac:dyDescent="0.25">
      <c r="G210" s="41"/>
      <c r="H210" s="35"/>
      <c r="I210" s="35"/>
      <c r="J210" s="35"/>
      <c r="K210" s="35"/>
      <c r="L210" s="35"/>
      <c r="M210" s="35"/>
      <c r="N210" s="35"/>
      <c r="O210" s="57"/>
      <c r="P210" s="35"/>
      <c r="Q210" s="35"/>
      <c r="R210" s="35"/>
    </row>
    <row r="211" spans="7:18" s="19" customFormat="1" x14ac:dyDescent="0.25">
      <c r="G211" s="41"/>
      <c r="H211" s="35"/>
      <c r="I211" s="35"/>
      <c r="J211" s="35"/>
      <c r="K211" s="35"/>
      <c r="L211" s="35"/>
      <c r="M211" s="35"/>
      <c r="N211" s="35"/>
      <c r="O211" s="57"/>
      <c r="P211" s="35"/>
      <c r="Q211" s="35"/>
      <c r="R211" s="35"/>
    </row>
    <row r="212" spans="7:18" s="19" customFormat="1" x14ac:dyDescent="0.25">
      <c r="G212" s="41"/>
      <c r="H212" s="35"/>
      <c r="I212" s="35"/>
      <c r="J212" s="35"/>
      <c r="K212" s="35"/>
      <c r="L212" s="35"/>
      <c r="M212" s="35"/>
      <c r="N212" s="35"/>
      <c r="O212" s="57"/>
      <c r="P212" s="35"/>
      <c r="Q212" s="35"/>
      <c r="R212" s="35"/>
    </row>
    <row r="213" spans="7:18" s="19" customFormat="1" x14ac:dyDescent="0.25">
      <c r="G213" s="41"/>
      <c r="H213" s="35"/>
      <c r="I213" s="35"/>
      <c r="J213" s="35"/>
      <c r="K213" s="35"/>
      <c r="L213" s="35"/>
      <c r="M213" s="35"/>
      <c r="N213" s="35"/>
      <c r="O213" s="57"/>
      <c r="P213" s="35"/>
      <c r="Q213" s="35"/>
      <c r="R213" s="35"/>
    </row>
    <row r="214" spans="7:18" s="19" customFormat="1" x14ac:dyDescent="0.25">
      <c r="G214" s="41"/>
      <c r="H214" s="35"/>
      <c r="I214" s="35"/>
      <c r="J214" s="35"/>
      <c r="K214" s="35"/>
      <c r="L214" s="35"/>
      <c r="M214" s="35"/>
      <c r="N214" s="35"/>
      <c r="O214" s="57"/>
      <c r="P214" s="35"/>
      <c r="Q214" s="35"/>
      <c r="R214" s="35"/>
    </row>
    <row r="215" spans="7:18" s="19" customFormat="1" x14ac:dyDescent="0.25">
      <c r="G215" s="41"/>
      <c r="H215" s="35"/>
      <c r="I215" s="35"/>
      <c r="J215" s="35"/>
      <c r="K215" s="35"/>
      <c r="L215" s="35"/>
      <c r="M215" s="35"/>
      <c r="N215" s="35"/>
      <c r="O215" s="57"/>
      <c r="P215" s="35"/>
      <c r="Q215" s="35"/>
      <c r="R215" s="35"/>
    </row>
    <row r="216" spans="7:18" s="19" customFormat="1" x14ac:dyDescent="0.25">
      <c r="G216" s="41"/>
      <c r="H216" s="35"/>
      <c r="I216" s="35"/>
      <c r="J216" s="35"/>
      <c r="K216" s="35"/>
      <c r="L216" s="35"/>
      <c r="M216" s="35"/>
      <c r="N216" s="35"/>
      <c r="O216" s="57"/>
      <c r="P216" s="35"/>
      <c r="Q216" s="35"/>
      <c r="R216" s="35"/>
    </row>
    <row r="217" spans="7:18" s="19" customFormat="1" x14ac:dyDescent="0.25">
      <c r="G217" s="41"/>
      <c r="H217" s="35"/>
      <c r="I217" s="35"/>
      <c r="J217" s="35"/>
      <c r="K217" s="35"/>
      <c r="L217" s="35"/>
      <c r="M217" s="35"/>
      <c r="N217" s="35"/>
      <c r="O217" s="57"/>
      <c r="P217" s="35"/>
      <c r="Q217" s="35"/>
      <c r="R217" s="35"/>
    </row>
    <row r="218" spans="7:18" s="19" customFormat="1" x14ac:dyDescent="0.25">
      <c r="G218" s="41"/>
      <c r="H218" s="35"/>
      <c r="I218" s="35"/>
      <c r="J218" s="35"/>
      <c r="K218" s="35"/>
      <c r="L218" s="35"/>
      <c r="M218" s="35"/>
      <c r="N218" s="35"/>
      <c r="O218" s="57"/>
      <c r="P218" s="35"/>
      <c r="Q218" s="35"/>
      <c r="R218" s="35"/>
    </row>
    <row r="219" spans="7:18" s="19" customFormat="1" x14ac:dyDescent="0.25">
      <c r="G219" s="41"/>
      <c r="H219" s="35"/>
      <c r="I219" s="35"/>
      <c r="J219" s="35"/>
      <c r="K219" s="35"/>
      <c r="L219" s="35"/>
      <c r="M219" s="35"/>
      <c r="N219" s="35"/>
      <c r="O219" s="57"/>
      <c r="P219" s="35"/>
      <c r="Q219" s="35"/>
      <c r="R219" s="35"/>
    </row>
    <row r="220" spans="7:18" s="19" customFormat="1" x14ac:dyDescent="0.25">
      <c r="G220" s="41"/>
      <c r="H220" s="35"/>
      <c r="I220" s="35"/>
      <c r="J220" s="35"/>
      <c r="K220" s="35"/>
      <c r="L220" s="35"/>
      <c r="M220" s="35"/>
      <c r="N220" s="35"/>
      <c r="O220" s="57"/>
      <c r="P220" s="35"/>
      <c r="Q220" s="35"/>
      <c r="R220" s="35"/>
    </row>
    <row r="221" spans="7:18" s="19" customFormat="1" x14ac:dyDescent="0.25">
      <c r="G221" s="41"/>
      <c r="H221" s="35"/>
      <c r="I221" s="35"/>
      <c r="J221" s="35"/>
      <c r="K221" s="35"/>
      <c r="L221" s="35"/>
      <c r="M221" s="35"/>
      <c r="N221" s="35"/>
      <c r="O221" s="57"/>
      <c r="P221" s="35"/>
      <c r="Q221" s="35"/>
      <c r="R221" s="35"/>
    </row>
    <row r="222" spans="7:18" s="19" customFormat="1" x14ac:dyDescent="0.25">
      <c r="G222" s="41"/>
      <c r="H222" s="35"/>
      <c r="I222" s="35"/>
      <c r="J222" s="35"/>
      <c r="K222" s="35"/>
      <c r="L222" s="35"/>
      <c r="M222" s="35"/>
      <c r="N222" s="35"/>
      <c r="O222" s="57"/>
      <c r="P222" s="35"/>
      <c r="Q222" s="35"/>
      <c r="R222" s="35"/>
    </row>
    <row r="223" spans="7:18" s="19" customFormat="1" x14ac:dyDescent="0.25">
      <c r="G223" s="41"/>
      <c r="H223" s="35"/>
      <c r="I223" s="35"/>
      <c r="J223" s="35"/>
      <c r="K223" s="35"/>
      <c r="L223" s="35"/>
      <c r="M223" s="35"/>
      <c r="N223" s="35"/>
      <c r="O223" s="57"/>
      <c r="P223" s="35"/>
      <c r="Q223" s="35"/>
      <c r="R223" s="35"/>
    </row>
    <row r="224" spans="7:18" s="19" customFormat="1" x14ac:dyDescent="0.25">
      <c r="G224" s="41"/>
      <c r="H224" s="35"/>
      <c r="I224" s="35"/>
      <c r="J224" s="35"/>
      <c r="K224" s="35"/>
      <c r="L224" s="35"/>
      <c r="M224" s="35"/>
      <c r="N224" s="35"/>
      <c r="O224" s="57"/>
      <c r="P224" s="35"/>
      <c r="Q224" s="35"/>
      <c r="R224" s="35"/>
    </row>
    <row r="225" spans="7:18" s="19" customFormat="1" x14ac:dyDescent="0.25">
      <c r="G225" s="41"/>
      <c r="H225" s="35"/>
      <c r="I225" s="35"/>
      <c r="J225" s="35"/>
      <c r="K225" s="35"/>
      <c r="L225" s="35"/>
      <c r="M225" s="35"/>
      <c r="N225" s="35"/>
      <c r="O225" s="57"/>
      <c r="P225" s="35"/>
      <c r="Q225" s="35"/>
      <c r="R225" s="35"/>
    </row>
    <row r="226" spans="7:18" s="19" customFormat="1" x14ac:dyDescent="0.25">
      <c r="G226" s="41"/>
      <c r="H226" s="35"/>
      <c r="I226" s="35"/>
      <c r="J226" s="35"/>
      <c r="K226" s="35"/>
      <c r="L226" s="35"/>
      <c r="M226" s="35"/>
      <c r="N226" s="35"/>
      <c r="O226" s="57"/>
      <c r="P226" s="35"/>
      <c r="Q226" s="35"/>
      <c r="R226" s="35"/>
    </row>
    <row r="227" spans="7:18" s="19" customFormat="1" x14ac:dyDescent="0.25">
      <c r="G227" s="41"/>
      <c r="H227" s="35"/>
      <c r="I227" s="35"/>
      <c r="J227" s="35"/>
      <c r="K227" s="35"/>
      <c r="L227" s="35"/>
      <c r="M227" s="35"/>
      <c r="N227" s="35"/>
      <c r="O227" s="57"/>
      <c r="P227" s="35"/>
      <c r="Q227" s="35"/>
      <c r="R227" s="35"/>
    </row>
    <row r="228" spans="7:18" s="19" customFormat="1" x14ac:dyDescent="0.25">
      <c r="G228" s="41"/>
      <c r="H228" s="35"/>
      <c r="I228" s="35"/>
      <c r="J228" s="35"/>
      <c r="K228" s="35"/>
      <c r="L228" s="35"/>
      <c r="M228" s="35"/>
      <c r="N228" s="35"/>
      <c r="O228" s="57"/>
      <c r="P228" s="35"/>
      <c r="Q228" s="35"/>
      <c r="R228" s="35"/>
    </row>
    <row r="229" spans="7:18" s="19" customFormat="1" x14ac:dyDescent="0.25">
      <c r="G229" s="41"/>
      <c r="H229" s="35"/>
      <c r="I229" s="35"/>
      <c r="J229" s="35"/>
      <c r="K229" s="35"/>
      <c r="L229" s="35"/>
      <c r="M229" s="35"/>
      <c r="N229" s="35"/>
      <c r="O229" s="57"/>
      <c r="P229" s="35"/>
      <c r="Q229" s="35"/>
      <c r="R229" s="35"/>
    </row>
    <row r="230" spans="7:18" s="19" customFormat="1" x14ac:dyDescent="0.25">
      <c r="G230" s="41"/>
      <c r="H230" s="35"/>
      <c r="I230" s="35"/>
      <c r="J230" s="35"/>
      <c r="K230" s="35"/>
      <c r="L230" s="35"/>
      <c r="M230" s="35"/>
      <c r="N230" s="35"/>
      <c r="O230" s="57"/>
      <c r="P230" s="35"/>
      <c r="Q230" s="35"/>
      <c r="R230" s="35"/>
    </row>
    <row r="231" spans="7:18" s="19" customFormat="1" x14ac:dyDescent="0.25">
      <c r="G231" s="41"/>
      <c r="H231" s="35"/>
      <c r="I231" s="35"/>
      <c r="J231" s="35"/>
      <c r="K231" s="35"/>
      <c r="L231" s="35"/>
      <c r="M231" s="35"/>
      <c r="N231" s="35"/>
      <c r="O231" s="57"/>
      <c r="P231" s="35"/>
      <c r="Q231" s="35"/>
      <c r="R231" s="35"/>
    </row>
    <row r="232" spans="7:18" s="19" customFormat="1" x14ac:dyDescent="0.25">
      <c r="G232" s="41"/>
      <c r="H232" s="35"/>
      <c r="I232" s="35"/>
      <c r="J232" s="35"/>
      <c r="K232" s="35"/>
      <c r="L232" s="35"/>
      <c r="M232" s="35"/>
      <c r="N232" s="35"/>
      <c r="O232" s="57"/>
      <c r="P232" s="35"/>
      <c r="Q232" s="35"/>
      <c r="R232" s="35"/>
    </row>
    <row r="233" spans="7:18" s="19" customFormat="1" x14ac:dyDescent="0.25">
      <c r="G233" s="41"/>
      <c r="H233" s="35"/>
      <c r="I233" s="35"/>
      <c r="J233" s="35"/>
      <c r="K233" s="35"/>
      <c r="L233" s="35"/>
      <c r="M233" s="35"/>
      <c r="N233" s="35"/>
      <c r="O233" s="57"/>
      <c r="P233" s="35"/>
      <c r="Q233" s="35"/>
      <c r="R233" s="35"/>
    </row>
    <row r="234" spans="7:18" s="19" customFormat="1" x14ac:dyDescent="0.25">
      <c r="G234" s="41"/>
      <c r="H234" s="35"/>
      <c r="I234" s="35"/>
      <c r="J234" s="35"/>
      <c r="K234" s="35"/>
      <c r="L234" s="35"/>
      <c r="M234" s="35"/>
      <c r="N234" s="35"/>
      <c r="O234" s="57"/>
      <c r="P234" s="35"/>
      <c r="Q234" s="35"/>
      <c r="R234" s="35"/>
    </row>
    <row r="235" spans="7:18" s="19" customFormat="1" x14ac:dyDescent="0.25">
      <c r="G235" s="41"/>
      <c r="H235" s="35"/>
      <c r="I235" s="35"/>
      <c r="J235" s="35"/>
      <c r="K235" s="35"/>
      <c r="L235" s="35"/>
      <c r="M235" s="35"/>
      <c r="N235" s="35"/>
      <c r="O235" s="57"/>
      <c r="P235" s="35"/>
      <c r="Q235" s="35"/>
      <c r="R235" s="35"/>
    </row>
    <row r="236" spans="7:18" s="19" customFormat="1" x14ac:dyDescent="0.25">
      <c r="G236" s="41"/>
      <c r="H236" s="35"/>
      <c r="I236" s="35"/>
      <c r="J236" s="35"/>
      <c r="K236" s="35"/>
      <c r="L236" s="35"/>
      <c r="M236" s="35"/>
      <c r="N236" s="35"/>
      <c r="O236" s="57"/>
      <c r="P236" s="35"/>
      <c r="Q236" s="35"/>
      <c r="R236" s="35"/>
    </row>
    <row r="237" spans="7:18" s="19" customFormat="1" x14ac:dyDescent="0.25">
      <c r="G237" s="41"/>
      <c r="H237" s="35"/>
      <c r="I237" s="35"/>
      <c r="J237" s="35"/>
      <c r="K237" s="35"/>
      <c r="L237" s="35"/>
      <c r="M237" s="35"/>
      <c r="N237" s="35"/>
      <c r="O237" s="57"/>
      <c r="P237" s="35"/>
      <c r="Q237" s="35"/>
      <c r="R237" s="35"/>
    </row>
    <row r="238" spans="7:18" s="19" customFormat="1" x14ac:dyDescent="0.25">
      <c r="G238" s="41"/>
      <c r="H238" s="35"/>
      <c r="I238" s="35"/>
      <c r="J238" s="35"/>
      <c r="K238" s="35"/>
      <c r="L238" s="35"/>
      <c r="M238" s="35"/>
      <c r="N238" s="35"/>
      <c r="O238" s="57"/>
      <c r="P238" s="35"/>
      <c r="Q238" s="35"/>
      <c r="R238" s="35"/>
    </row>
    <row r="239" spans="7:18" s="19" customFormat="1" x14ac:dyDescent="0.25">
      <c r="G239" s="41"/>
      <c r="H239" s="35"/>
      <c r="I239" s="35"/>
      <c r="J239" s="35"/>
      <c r="K239" s="35"/>
      <c r="L239" s="35"/>
      <c r="M239" s="35"/>
      <c r="N239" s="35"/>
      <c r="O239" s="57"/>
      <c r="P239" s="35"/>
      <c r="Q239" s="35"/>
      <c r="R239" s="35"/>
    </row>
    <row r="240" spans="7:18" s="19" customFormat="1" x14ac:dyDescent="0.25">
      <c r="G240" s="41"/>
      <c r="H240" s="35"/>
      <c r="I240" s="35"/>
      <c r="J240" s="35"/>
      <c r="K240" s="35"/>
      <c r="L240" s="35"/>
      <c r="M240" s="35"/>
      <c r="N240" s="35"/>
      <c r="O240" s="57"/>
      <c r="P240" s="35"/>
      <c r="Q240" s="35"/>
      <c r="R240" s="35"/>
    </row>
    <row r="241" spans="7:18" s="19" customFormat="1" x14ac:dyDescent="0.25">
      <c r="G241" s="41"/>
      <c r="H241" s="35"/>
      <c r="I241" s="35"/>
      <c r="J241" s="35"/>
      <c r="K241" s="35"/>
      <c r="L241" s="35"/>
      <c r="M241" s="35"/>
      <c r="N241" s="35"/>
      <c r="O241" s="57"/>
      <c r="P241" s="35"/>
      <c r="Q241" s="35"/>
      <c r="R241" s="35"/>
    </row>
    <row r="242" spans="7:18" s="19" customFormat="1" x14ac:dyDescent="0.25">
      <c r="G242" s="41"/>
      <c r="H242" s="35"/>
      <c r="I242" s="35"/>
      <c r="J242" s="35"/>
      <c r="K242" s="35"/>
      <c r="L242" s="35"/>
      <c r="M242" s="35"/>
      <c r="N242" s="35"/>
      <c r="O242" s="57"/>
      <c r="P242" s="35"/>
      <c r="Q242" s="35"/>
      <c r="R242" s="35"/>
    </row>
    <row r="243" spans="7:18" s="19" customFormat="1" x14ac:dyDescent="0.25">
      <c r="G243" s="41"/>
      <c r="H243" s="35"/>
      <c r="I243" s="35"/>
      <c r="J243" s="35"/>
      <c r="K243" s="35"/>
      <c r="L243" s="35"/>
      <c r="M243" s="35"/>
      <c r="N243" s="35"/>
      <c r="O243" s="57"/>
      <c r="P243" s="35"/>
      <c r="Q243" s="35"/>
      <c r="R243" s="35"/>
    </row>
    <row r="244" spans="7:18" s="19" customFormat="1" x14ac:dyDescent="0.25">
      <c r="G244" s="41"/>
      <c r="H244" s="35"/>
      <c r="I244" s="35"/>
      <c r="J244" s="35"/>
      <c r="K244" s="35"/>
      <c r="L244" s="35"/>
      <c r="M244" s="35"/>
      <c r="N244" s="35"/>
      <c r="O244" s="57"/>
      <c r="P244" s="35"/>
      <c r="Q244" s="35"/>
      <c r="R244" s="35"/>
    </row>
    <row r="245" spans="7:18" s="19" customFormat="1" x14ac:dyDescent="0.25">
      <c r="G245" s="41"/>
      <c r="H245" s="35"/>
      <c r="I245" s="35"/>
      <c r="J245" s="35"/>
      <c r="K245" s="35"/>
      <c r="L245" s="35"/>
      <c r="M245" s="35"/>
      <c r="N245" s="35"/>
      <c r="O245" s="57"/>
      <c r="P245" s="35"/>
      <c r="Q245" s="35"/>
      <c r="R245" s="35"/>
    </row>
    <row r="246" spans="7:18" s="19" customFormat="1" x14ac:dyDescent="0.25">
      <c r="G246" s="41"/>
      <c r="H246" s="35"/>
      <c r="I246" s="35"/>
      <c r="J246" s="35"/>
      <c r="K246" s="35"/>
      <c r="L246" s="35"/>
      <c r="M246" s="35"/>
      <c r="N246" s="35"/>
      <c r="O246" s="57"/>
      <c r="P246" s="35"/>
      <c r="Q246" s="35"/>
      <c r="R246" s="35"/>
    </row>
    <row r="247" spans="7:18" s="19" customFormat="1" x14ac:dyDescent="0.25">
      <c r="G247" s="41"/>
      <c r="H247" s="35"/>
      <c r="I247" s="35"/>
      <c r="J247" s="35"/>
      <c r="K247" s="35"/>
      <c r="L247" s="35"/>
      <c r="M247" s="35"/>
      <c r="N247" s="35"/>
      <c r="O247" s="57"/>
      <c r="P247" s="35"/>
      <c r="Q247" s="35"/>
      <c r="R247" s="35"/>
    </row>
    <row r="248" spans="7:18" s="19" customFormat="1" x14ac:dyDescent="0.25">
      <c r="G248" s="41"/>
      <c r="H248" s="35"/>
      <c r="I248" s="35"/>
      <c r="J248" s="35"/>
      <c r="K248" s="35"/>
      <c r="L248" s="35"/>
      <c r="M248" s="35"/>
      <c r="N248" s="35"/>
      <c r="O248" s="57"/>
      <c r="P248" s="35"/>
      <c r="Q248" s="35"/>
      <c r="R248" s="35"/>
    </row>
    <row r="249" spans="7:18" s="19" customFormat="1" x14ac:dyDescent="0.25">
      <c r="G249" s="41"/>
      <c r="H249" s="35"/>
      <c r="I249" s="35"/>
      <c r="J249" s="35"/>
      <c r="K249" s="35"/>
      <c r="L249" s="35"/>
      <c r="M249" s="35"/>
      <c r="N249" s="35"/>
      <c r="O249" s="57"/>
      <c r="P249" s="35"/>
      <c r="Q249" s="35"/>
      <c r="R249" s="35"/>
    </row>
    <row r="250" spans="7:18" s="19" customFormat="1" x14ac:dyDescent="0.25">
      <c r="G250" s="41"/>
      <c r="H250" s="35"/>
      <c r="I250" s="35"/>
      <c r="J250" s="35"/>
      <c r="K250" s="35"/>
      <c r="L250" s="35"/>
      <c r="M250" s="35"/>
      <c r="N250" s="35"/>
      <c r="O250" s="57"/>
      <c r="P250" s="35"/>
      <c r="Q250" s="35"/>
      <c r="R250" s="35"/>
    </row>
    <row r="251" spans="7:18" s="19" customFormat="1" x14ac:dyDescent="0.25">
      <c r="G251" s="41"/>
      <c r="H251" s="35"/>
      <c r="I251" s="35"/>
      <c r="J251" s="35"/>
      <c r="K251" s="35"/>
      <c r="L251" s="35"/>
      <c r="M251" s="35"/>
      <c r="N251" s="35"/>
      <c r="O251" s="57"/>
      <c r="P251" s="35"/>
      <c r="Q251" s="35"/>
      <c r="R251" s="35"/>
    </row>
    <row r="252" spans="7:18" s="19" customFormat="1" x14ac:dyDescent="0.25">
      <c r="G252" s="41"/>
      <c r="H252" s="35"/>
      <c r="I252" s="35"/>
      <c r="J252" s="35"/>
      <c r="K252" s="35"/>
      <c r="L252" s="35"/>
      <c r="M252" s="35"/>
      <c r="N252" s="35"/>
      <c r="O252" s="57"/>
      <c r="P252" s="35"/>
      <c r="Q252" s="35"/>
      <c r="R252" s="35"/>
    </row>
    <row r="253" spans="7:18" s="19" customFormat="1" x14ac:dyDescent="0.25">
      <c r="G253" s="41"/>
      <c r="H253" s="35"/>
      <c r="I253" s="35"/>
      <c r="J253" s="35"/>
      <c r="K253" s="35"/>
      <c r="L253" s="35"/>
      <c r="M253" s="35"/>
      <c r="N253" s="35"/>
      <c r="O253" s="57"/>
      <c r="P253" s="35"/>
      <c r="Q253" s="35"/>
      <c r="R253" s="35"/>
    </row>
    <row r="254" spans="7:18" s="19" customFormat="1" x14ac:dyDescent="0.25">
      <c r="G254" s="41"/>
      <c r="H254" s="35"/>
      <c r="I254" s="35"/>
      <c r="J254" s="35"/>
      <c r="K254" s="35"/>
      <c r="L254" s="35"/>
      <c r="M254" s="35"/>
      <c r="N254" s="35"/>
      <c r="O254" s="57"/>
      <c r="P254" s="35"/>
      <c r="Q254" s="35"/>
      <c r="R254" s="35"/>
    </row>
    <row r="255" spans="7:18" s="19" customFormat="1" x14ac:dyDescent="0.25">
      <c r="G255" s="41"/>
      <c r="H255" s="35"/>
      <c r="I255" s="35"/>
      <c r="J255" s="35"/>
      <c r="K255" s="35"/>
      <c r="L255" s="35"/>
      <c r="M255" s="35"/>
      <c r="N255" s="35"/>
      <c r="O255" s="57"/>
      <c r="P255" s="35"/>
      <c r="Q255" s="35"/>
      <c r="R255" s="35"/>
    </row>
    <row r="256" spans="7:18" s="19" customFormat="1" x14ac:dyDescent="0.25">
      <c r="G256" s="41"/>
      <c r="H256" s="35"/>
      <c r="I256" s="35"/>
      <c r="J256" s="35"/>
      <c r="K256" s="35"/>
      <c r="L256" s="35"/>
      <c r="M256" s="35"/>
      <c r="N256" s="35"/>
      <c r="O256" s="57"/>
      <c r="P256" s="35"/>
      <c r="Q256" s="35"/>
      <c r="R256" s="35"/>
    </row>
    <row r="257" spans="7:18" s="19" customFormat="1" x14ac:dyDescent="0.25">
      <c r="G257" s="41"/>
      <c r="H257" s="35"/>
      <c r="I257" s="35"/>
      <c r="J257" s="35"/>
      <c r="K257" s="35"/>
      <c r="L257" s="35"/>
      <c r="M257" s="35"/>
      <c r="N257" s="35"/>
      <c r="O257" s="57"/>
      <c r="P257" s="35"/>
      <c r="Q257" s="35"/>
      <c r="R257" s="35"/>
    </row>
    <row r="258" spans="7:18" s="19" customFormat="1" x14ac:dyDescent="0.25">
      <c r="G258" s="41"/>
      <c r="H258" s="35"/>
      <c r="I258" s="35"/>
      <c r="J258" s="35"/>
      <c r="K258" s="35"/>
      <c r="L258" s="35"/>
      <c r="M258" s="35"/>
      <c r="N258" s="35"/>
      <c r="O258" s="57"/>
      <c r="P258" s="35"/>
      <c r="Q258" s="35"/>
      <c r="R258" s="35"/>
    </row>
    <row r="259" spans="7:18" s="19" customFormat="1" x14ac:dyDescent="0.25">
      <c r="G259" s="41"/>
      <c r="H259" s="35"/>
      <c r="I259" s="35"/>
      <c r="J259" s="35"/>
      <c r="K259" s="35"/>
      <c r="L259" s="35"/>
      <c r="M259" s="35"/>
      <c r="N259" s="35"/>
      <c r="O259" s="57"/>
      <c r="P259" s="35"/>
      <c r="Q259" s="35"/>
      <c r="R259" s="35"/>
    </row>
    <row r="260" spans="7:18" s="19" customFormat="1" x14ac:dyDescent="0.25">
      <c r="G260" s="41"/>
      <c r="H260" s="35"/>
      <c r="I260" s="35"/>
      <c r="J260" s="35"/>
      <c r="K260" s="35"/>
      <c r="L260" s="35"/>
      <c r="M260" s="35"/>
      <c r="N260" s="35"/>
      <c r="O260" s="57"/>
      <c r="P260" s="35"/>
      <c r="Q260" s="35"/>
      <c r="R260" s="35"/>
    </row>
    <row r="261" spans="7:18" s="19" customFormat="1" x14ac:dyDescent="0.25">
      <c r="G261" s="41"/>
      <c r="H261" s="35"/>
      <c r="I261" s="35"/>
      <c r="J261" s="35"/>
      <c r="K261" s="35"/>
      <c r="L261" s="35"/>
      <c r="M261" s="35"/>
      <c r="N261" s="35"/>
      <c r="O261" s="57"/>
      <c r="P261" s="35"/>
      <c r="Q261" s="35"/>
      <c r="R261" s="35"/>
    </row>
    <row r="262" spans="7:18" s="19" customFormat="1" x14ac:dyDescent="0.25">
      <c r="G262" s="41"/>
      <c r="H262" s="35"/>
      <c r="I262" s="35"/>
      <c r="J262" s="35"/>
      <c r="K262" s="35"/>
      <c r="L262" s="35"/>
      <c r="M262" s="35"/>
      <c r="N262" s="35"/>
      <c r="O262" s="57"/>
      <c r="P262" s="35"/>
      <c r="Q262" s="35"/>
      <c r="R262" s="35"/>
    </row>
    <row r="263" spans="7:18" s="19" customFormat="1" x14ac:dyDescent="0.25">
      <c r="G263" s="41"/>
      <c r="H263" s="35"/>
      <c r="I263" s="35"/>
      <c r="J263" s="35"/>
      <c r="K263" s="35"/>
      <c r="L263" s="35"/>
      <c r="M263" s="35"/>
      <c r="N263" s="35"/>
      <c r="O263" s="57"/>
      <c r="P263" s="35"/>
      <c r="Q263" s="35"/>
      <c r="R263" s="35"/>
    </row>
    <row r="264" spans="7:18" s="19" customFormat="1" x14ac:dyDescent="0.25">
      <c r="G264" s="41"/>
      <c r="H264" s="35"/>
      <c r="I264" s="35"/>
      <c r="J264" s="35"/>
      <c r="K264" s="35"/>
      <c r="L264" s="35"/>
      <c r="M264" s="35"/>
      <c r="N264" s="35"/>
      <c r="O264" s="57"/>
      <c r="P264" s="35"/>
      <c r="Q264" s="35"/>
      <c r="R264" s="35"/>
    </row>
    <row r="265" spans="7:18" s="19" customFormat="1" x14ac:dyDescent="0.25">
      <c r="G265" s="41"/>
      <c r="H265" s="35"/>
      <c r="I265" s="35"/>
      <c r="J265" s="35"/>
      <c r="K265" s="35"/>
      <c r="L265" s="35"/>
      <c r="M265" s="35"/>
      <c r="N265" s="35"/>
      <c r="O265" s="57"/>
      <c r="P265" s="35"/>
      <c r="Q265" s="35"/>
      <c r="R265" s="35"/>
    </row>
    <row r="266" spans="7:18" s="19" customFormat="1" x14ac:dyDescent="0.25">
      <c r="G266" s="41"/>
      <c r="H266" s="35"/>
      <c r="I266" s="35"/>
      <c r="J266" s="35"/>
      <c r="K266" s="35"/>
      <c r="L266" s="35"/>
      <c r="M266" s="35"/>
      <c r="N266" s="35"/>
      <c r="O266" s="57"/>
      <c r="P266" s="35"/>
      <c r="Q266" s="35"/>
      <c r="R266" s="35"/>
    </row>
    <row r="267" spans="7:18" s="19" customFormat="1" x14ac:dyDescent="0.25">
      <c r="G267" s="41"/>
      <c r="H267" s="35"/>
      <c r="I267" s="35"/>
      <c r="J267" s="35"/>
      <c r="K267" s="35"/>
      <c r="L267" s="35"/>
      <c r="M267" s="35"/>
      <c r="N267" s="35"/>
      <c r="O267" s="57"/>
      <c r="P267" s="35"/>
      <c r="Q267" s="35"/>
      <c r="R267" s="35"/>
    </row>
    <row r="268" spans="7:18" s="19" customFormat="1" x14ac:dyDescent="0.25">
      <c r="G268" s="41"/>
      <c r="H268" s="35"/>
      <c r="I268" s="35"/>
      <c r="J268" s="35"/>
      <c r="K268" s="35"/>
      <c r="L268" s="35"/>
      <c r="M268" s="35"/>
      <c r="N268" s="35"/>
      <c r="O268" s="57"/>
      <c r="P268" s="35"/>
      <c r="Q268" s="35"/>
      <c r="R268" s="35"/>
    </row>
    <row r="269" spans="7:18" s="19" customFormat="1" x14ac:dyDescent="0.25">
      <c r="G269" s="41"/>
      <c r="H269" s="35"/>
      <c r="I269" s="35"/>
      <c r="J269" s="35"/>
      <c r="K269" s="35"/>
      <c r="L269" s="35"/>
      <c r="M269" s="35"/>
      <c r="N269" s="35"/>
      <c r="O269" s="57"/>
      <c r="P269" s="35"/>
      <c r="Q269" s="35"/>
      <c r="R269" s="35"/>
    </row>
    <row r="270" spans="7:18" s="19" customFormat="1" x14ac:dyDescent="0.25">
      <c r="G270" s="41"/>
      <c r="H270" s="35"/>
      <c r="I270" s="35"/>
      <c r="J270" s="35"/>
      <c r="K270" s="35"/>
      <c r="L270" s="35"/>
      <c r="M270" s="35"/>
      <c r="N270" s="35"/>
      <c r="O270" s="57"/>
      <c r="P270" s="35"/>
      <c r="Q270" s="35"/>
      <c r="R270" s="35"/>
    </row>
    <row r="271" spans="7:18" s="19" customFormat="1" x14ac:dyDescent="0.25">
      <c r="G271" s="41"/>
      <c r="H271" s="35"/>
      <c r="I271" s="35"/>
      <c r="J271" s="35"/>
      <c r="K271" s="35"/>
      <c r="L271" s="35"/>
      <c r="M271" s="35"/>
      <c r="N271" s="35"/>
      <c r="O271" s="57"/>
      <c r="P271" s="35"/>
      <c r="Q271" s="35"/>
      <c r="R271" s="35"/>
    </row>
    <row r="272" spans="7:18" s="19" customFormat="1" x14ac:dyDescent="0.25">
      <c r="G272" s="41"/>
      <c r="H272" s="35"/>
      <c r="I272" s="35"/>
      <c r="J272" s="35"/>
      <c r="K272" s="35"/>
      <c r="L272" s="35"/>
      <c r="M272" s="35"/>
      <c r="N272" s="35"/>
      <c r="O272" s="57"/>
      <c r="P272" s="35"/>
      <c r="Q272" s="35"/>
      <c r="R272" s="35"/>
    </row>
    <row r="273" spans="7:18" s="19" customFormat="1" x14ac:dyDescent="0.25">
      <c r="G273" s="41"/>
      <c r="H273" s="35"/>
      <c r="I273" s="35"/>
      <c r="J273" s="35"/>
      <c r="K273" s="35"/>
      <c r="L273" s="35"/>
      <c r="M273" s="35"/>
      <c r="N273" s="35"/>
      <c r="O273" s="57"/>
      <c r="P273" s="35"/>
      <c r="Q273" s="35"/>
      <c r="R273" s="35"/>
    </row>
    <row r="274" spans="7:18" s="19" customFormat="1" x14ac:dyDescent="0.25">
      <c r="G274" s="41"/>
      <c r="H274" s="35"/>
      <c r="I274" s="35"/>
      <c r="J274" s="35"/>
      <c r="K274" s="35"/>
      <c r="L274" s="35"/>
      <c r="M274" s="35"/>
      <c r="N274" s="35"/>
      <c r="O274" s="57"/>
      <c r="P274" s="35"/>
      <c r="Q274" s="35"/>
      <c r="R274" s="35"/>
    </row>
    <row r="275" spans="7:18" s="19" customFormat="1" x14ac:dyDescent="0.25">
      <c r="G275" s="41"/>
      <c r="H275" s="35"/>
      <c r="I275" s="35"/>
      <c r="J275" s="35"/>
      <c r="K275" s="35"/>
      <c r="L275" s="35"/>
      <c r="M275" s="35"/>
      <c r="N275" s="35"/>
      <c r="O275" s="57"/>
      <c r="P275" s="35"/>
      <c r="Q275" s="35"/>
      <c r="R275" s="35"/>
    </row>
    <row r="276" spans="7:18" s="19" customFormat="1" x14ac:dyDescent="0.25">
      <c r="G276" s="41"/>
      <c r="H276" s="35"/>
      <c r="I276" s="35"/>
      <c r="J276" s="35"/>
      <c r="K276" s="35"/>
      <c r="L276" s="35"/>
      <c r="M276" s="35"/>
      <c r="N276" s="35"/>
      <c r="O276" s="57"/>
      <c r="P276" s="35"/>
      <c r="Q276" s="35"/>
      <c r="R276" s="35"/>
    </row>
    <row r="277" spans="7:18" s="19" customFormat="1" x14ac:dyDescent="0.25">
      <c r="G277" s="41"/>
      <c r="H277" s="35"/>
      <c r="I277" s="35"/>
      <c r="J277" s="35"/>
      <c r="K277" s="35"/>
      <c r="L277" s="35"/>
      <c r="M277" s="35"/>
      <c r="N277" s="35"/>
      <c r="O277" s="57"/>
      <c r="P277" s="35"/>
      <c r="Q277" s="35"/>
      <c r="R277" s="35"/>
    </row>
    <row r="278" spans="7:18" s="19" customFormat="1" x14ac:dyDescent="0.25">
      <c r="G278" s="41"/>
      <c r="H278" s="35"/>
      <c r="I278" s="35"/>
      <c r="J278" s="35"/>
      <c r="K278" s="35"/>
      <c r="L278" s="35"/>
      <c r="M278" s="35"/>
      <c r="N278" s="35"/>
      <c r="O278" s="57"/>
      <c r="P278" s="35"/>
      <c r="Q278" s="35"/>
      <c r="R278" s="35"/>
    </row>
    <row r="279" spans="7:18" s="19" customFormat="1" x14ac:dyDescent="0.25">
      <c r="G279" s="41"/>
      <c r="H279" s="35"/>
      <c r="I279" s="35"/>
      <c r="J279" s="35"/>
      <c r="K279" s="35"/>
      <c r="L279" s="35"/>
      <c r="M279" s="35"/>
      <c r="N279" s="35"/>
      <c r="O279" s="57"/>
      <c r="P279" s="35"/>
      <c r="Q279" s="35"/>
      <c r="R279" s="35"/>
    </row>
    <row r="280" spans="7:18" s="19" customFormat="1" x14ac:dyDescent="0.25">
      <c r="G280" s="41"/>
      <c r="H280" s="35"/>
      <c r="I280" s="35"/>
      <c r="J280" s="35"/>
      <c r="K280" s="35"/>
      <c r="L280" s="35"/>
      <c r="M280" s="35"/>
      <c r="N280" s="35"/>
      <c r="O280" s="57"/>
      <c r="P280" s="35"/>
      <c r="Q280" s="35"/>
      <c r="R280" s="35"/>
    </row>
    <row r="281" spans="7:18" s="19" customFormat="1" x14ac:dyDescent="0.25">
      <c r="G281" s="41"/>
      <c r="H281" s="35"/>
      <c r="I281" s="35"/>
      <c r="J281" s="35"/>
      <c r="K281" s="35"/>
      <c r="L281" s="35"/>
      <c r="M281" s="35"/>
      <c r="N281" s="35"/>
      <c r="O281" s="57"/>
      <c r="P281" s="35"/>
      <c r="Q281" s="35"/>
      <c r="R281" s="35"/>
    </row>
    <row r="282" spans="7:18" s="19" customFormat="1" x14ac:dyDescent="0.25">
      <c r="G282" s="41"/>
      <c r="H282" s="35"/>
      <c r="I282" s="35"/>
      <c r="J282" s="35"/>
      <c r="K282" s="35"/>
      <c r="L282" s="35"/>
      <c r="M282" s="35"/>
      <c r="N282" s="35"/>
      <c r="O282" s="57"/>
      <c r="P282" s="35"/>
      <c r="Q282" s="35"/>
      <c r="R282" s="35"/>
    </row>
    <row r="283" spans="7:18" s="19" customFormat="1" x14ac:dyDescent="0.25">
      <c r="G283" s="41"/>
      <c r="H283" s="35"/>
      <c r="I283" s="35"/>
      <c r="J283" s="35"/>
      <c r="K283" s="35"/>
      <c r="L283" s="35"/>
      <c r="M283" s="35"/>
      <c r="N283" s="35"/>
      <c r="O283" s="57"/>
      <c r="P283" s="35"/>
      <c r="Q283" s="35"/>
      <c r="R283" s="35"/>
    </row>
    <row r="284" spans="7:18" s="19" customFormat="1" x14ac:dyDescent="0.25">
      <c r="G284" s="41"/>
      <c r="H284" s="35"/>
      <c r="I284" s="35"/>
      <c r="J284" s="35"/>
      <c r="K284" s="35"/>
      <c r="L284" s="35"/>
      <c r="M284" s="35"/>
      <c r="N284" s="35"/>
      <c r="O284" s="57"/>
      <c r="P284" s="35"/>
      <c r="Q284" s="35"/>
      <c r="R284" s="35"/>
    </row>
    <row r="285" spans="7:18" s="19" customFormat="1" x14ac:dyDescent="0.25">
      <c r="G285" s="41"/>
      <c r="H285" s="35"/>
      <c r="I285" s="35"/>
      <c r="J285" s="35"/>
      <c r="K285" s="35"/>
      <c r="L285" s="35"/>
      <c r="M285" s="35"/>
      <c r="N285" s="35"/>
      <c r="O285" s="57"/>
      <c r="P285" s="35"/>
      <c r="Q285" s="35"/>
      <c r="R285" s="35"/>
    </row>
    <row r="286" spans="7:18" s="19" customFormat="1" x14ac:dyDescent="0.25">
      <c r="G286" s="41"/>
      <c r="H286" s="35"/>
      <c r="I286" s="35"/>
      <c r="J286" s="35"/>
      <c r="K286" s="35"/>
      <c r="L286" s="35"/>
      <c r="M286" s="35"/>
      <c r="N286" s="35"/>
      <c r="O286" s="57"/>
      <c r="P286" s="35"/>
      <c r="Q286" s="35"/>
      <c r="R286" s="35"/>
    </row>
    <row r="287" spans="7:18" s="19" customFormat="1" x14ac:dyDescent="0.25">
      <c r="G287" s="41"/>
      <c r="H287" s="35"/>
      <c r="I287" s="35"/>
      <c r="J287" s="35"/>
      <c r="K287" s="35"/>
      <c r="L287" s="35"/>
      <c r="M287" s="35"/>
      <c r="N287" s="35"/>
      <c r="O287" s="57"/>
      <c r="P287" s="35"/>
      <c r="Q287" s="35"/>
      <c r="R287" s="35"/>
    </row>
    <row r="288" spans="7:18" s="19" customFormat="1" x14ac:dyDescent="0.25">
      <c r="G288" s="41"/>
      <c r="H288" s="35"/>
      <c r="I288" s="35"/>
      <c r="J288" s="35"/>
      <c r="K288" s="35"/>
      <c r="L288" s="35"/>
      <c r="M288" s="35"/>
      <c r="N288" s="35"/>
      <c r="O288" s="57"/>
      <c r="P288" s="35"/>
      <c r="Q288" s="35"/>
      <c r="R288" s="35"/>
    </row>
    <row r="289" spans="7:18" s="19" customFormat="1" x14ac:dyDescent="0.25">
      <c r="G289" s="41"/>
      <c r="H289" s="35"/>
      <c r="I289" s="35"/>
      <c r="J289" s="35"/>
      <c r="K289" s="35"/>
      <c r="L289" s="35"/>
      <c r="M289" s="35"/>
      <c r="N289" s="35"/>
      <c r="O289" s="57"/>
      <c r="P289" s="35"/>
      <c r="Q289" s="35"/>
      <c r="R289" s="35"/>
    </row>
    <row r="290" spans="7:18" s="19" customFormat="1" x14ac:dyDescent="0.25">
      <c r="G290" s="41"/>
      <c r="H290" s="35"/>
      <c r="I290" s="35"/>
      <c r="J290" s="35"/>
      <c r="K290" s="35"/>
      <c r="L290" s="35"/>
      <c r="M290" s="35"/>
      <c r="N290" s="35"/>
      <c r="O290" s="57"/>
      <c r="P290" s="35"/>
      <c r="Q290" s="35"/>
      <c r="R290" s="35"/>
    </row>
    <row r="291" spans="7:18" s="19" customFormat="1" x14ac:dyDescent="0.25">
      <c r="G291" s="41"/>
      <c r="H291" s="35"/>
      <c r="I291" s="35"/>
      <c r="J291" s="35"/>
      <c r="K291" s="35"/>
      <c r="L291" s="35"/>
      <c r="M291" s="35"/>
      <c r="N291" s="35"/>
      <c r="O291" s="57"/>
      <c r="P291" s="35"/>
      <c r="Q291" s="35"/>
      <c r="R291" s="35"/>
    </row>
  </sheetData>
  <mergeCells count="20">
    <mergeCell ref="P2:P3"/>
    <mergeCell ref="Q2:Q3"/>
    <mergeCell ref="R2:R3"/>
    <mergeCell ref="S2:S3"/>
    <mergeCell ref="J2:J3"/>
    <mergeCell ref="K2:K3"/>
    <mergeCell ref="L2:L3"/>
    <mergeCell ref="M2:M3"/>
    <mergeCell ref="N2:N3"/>
    <mergeCell ref="O2:O3"/>
    <mergeCell ref="A1:N1"/>
    <mergeCell ref="A2:A3"/>
    <mergeCell ref="B2:B3"/>
    <mergeCell ref="C2:C3"/>
    <mergeCell ref="D2:D3"/>
    <mergeCell ref="E2:E3"/>
    <mergeCell ref="F2:F3"/>
    <mergeCell ref="G2:G3"/>
    <mergeCell ref="H2:H3"/>
    <mergeCell ref="I2:I3"/>
  </mergeCells>
  <printOptions horizontalCentered="1"/>
  <pageMargins left="1.07" right="0.11811023622047245" top="0.74803149606299213" bottom="0.74803149606299213" header="0.31496062992125984" footer="0.31496062992125984"/>
  <pageSetup paperSize="5" scale="6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view="pageLayout" zoomScale="80" zoomScaleNormal="100" zoomScalePageLayoutView="80" workbookViewId="0">
      <selection activeCell="E5" sqref="E1:E1048576"/>
    </sheetView>
  </sheetViews>
  <sheetFormatPr baseColWidth="10" defaultColWidth="10.85546875" defaultRowHeight="15" x14ac:dyDescent="0.25"/>
  <cols>
    <col min="1" max="1" width="3.5703125" style="131" customWidth="1"/>
    <col min="2" max="2" width="26.140625" style="136" customWidth="1"/>
    <col min="3" max="3" width="26.7109375" style="131" customWidth="1"/>
    <col min="4" max="4" width="27.5703125" style="137" customWidth="1"/>
    <col min="5" max="5" width="8.7109375" style="138" customWidth="1"/>
    <col min="6" max="6" width="13.5703125" style="139" customWidth="1"/>
    <col min="7" max="7" width="15.42578125" style="139" customWidth="1"/>
    <col min="8" max="8" width="12.5703125" style="139" customWidth="1"/>
    <col min="9" max="9" width="14" style="139" customWidth="1"/>
    <col min="10" max="10" width="13" style="139" customWidth="1"/>
    <col min="11" max="11" width="17.85546875" style="139" customWidth="1"/>
    <col min="12" max="12" width="13.85546875" style="139" customWidth="1"/>
    <col min="13" max="13" width="8.7109375" style="139" customWidth="1"/>
    <col min="14" max="14" width="12" style="140" customWidth="1"/>
    <col min="15" max="15" width="10.28515625" style="140" customWidth="1"/>
    <col min="16" max="16" width="13.28515625" style="140" customWidth="1"/>
    <col min="17" max="17" width="15.28515625" style="131" customWidth="1"/>
    <col min="18" max="18" width="24.28515625" style="132" customWidth="1"/>
    <col min="19" max="16384" width="10.85546875" style="131"/>
  </cols>
  <sheetData>
    <row r="1" spans="1:18" ht="18" customHeight="1" x14ac:dyDescent="0.25">
      <c r="A1" s="190" t="s">
        <v>266</v>
      </c>
      <c r="B1" s="190"/>
      <c r="C1" s="190"/>
      <c r="D1" s="190"/>
      <c r="E1" s="190"/>
      <c r="F1" s="190"/>
      <c r="G1" s="190"/>
      <c r="H1" s="190"/>
      <c r="I1" s="190"/>
      <c r="J1" s="190"/>
      <c r="K1" s="190"/>
      <c r="L1" s="190"/>
      <c r="M1" s="190"/>
      <c r="N1" s="190"/>
      <c r="O1" s="190"/>
      <c r="P1" s="190"/>
      <c r="Q1" s="190"/>
      <c r="R1" s="190"/>
    </row>
    <row r="2" spans="1:18" ht="18" customHeight="1" x14ac:dyDescent="0.25">
      <c r="A2" s="190" t="s">
        <v>275</v>
      </c>
      <c r="B2" s="190"/>
      <c r="C2" s="190"/>
      <c r="D2" s="190"/>
      <c r="E2" s="190"/>
      <c r="F2" s="190"/>
      <c r="G2" s="190"/>
      <c r="H2" s="190"/>
      <c r="I2" s="190"/>
      <c r="J2" s="190"/>
      <c r="K2" s="190"/>
      <c r="L2" s="190"/>
      <c r="M2" s="190"/>
      <c r="N2" s="190"/>
      <c r="O2" s="190"/>
      <c r="P2" s="190"/>
      <c r="Q2" s="190"/>
      <c r="R2" s="190"/>
    </row>
    <row r="3" spans="1:18" ht="18" customHeight="1" x14ac:dyDescent="0.25">
      <c r="A3" s="190" t="s">
        <v>273</v>
      </c>
      <c r="B3" s="190"/>
      <c r="C3" s="190"/>
      <c r="D3" s="190"/>
      <c r="E3" s="190"/>
      <c r="F3" s="190"/>
      <c r="G3" s="190"/>
      <c r="H3" s="190"/>
      <c r="I3" s="190"/>
      <c r="J3" s="190"/>
      <c r="K3" s="190"/>
      <c r="L3" s="190"/>
      <c r="M3" s="190"/>
      <c r="N3" s="190"/>
      <c r="O3" s="190"/>
      <c r="P3" s="190"/>
      <c r="Q3" s="190"/>
      <c r="R3" s="190"/>
    </row>
    <row r="4" spans="1:18" ht="18" customHeight="1" x14ac:dyDescent="0.25">
      <c r="A4" s="191" t="s">
        <v>269</v>
      </c>
      <c r="B4" s="191"/>
      <c r="C4" s="191"/>
      <c r="D4" s="191"/>
      <c r="E4" s="191"/>
      <c r="F4" s="191"/>
      <c r="G4" s="191"/>
      <c r="H4" s="191"/>
      <c r="I4" s="191"/>
      <c r="J4" s="191"/>
      <c r="K4" s="191"/>
      <c r="L4" s="191"/>
      <c r="M4" s="191"/>
      <c r="N4" s="191"/>
      <c r="O4" s="191"/>
      <c r="P4" s="191"/>
      <c r="Q4" s="191"/>
      <c r="R4" s="191"/>
    </row>
    <row r="5" spans="1:18" ht="14.25" customHeight="1" x14ac:dyDescent="0.25">
      <c r="A5" s="141"/>
      <c r="B5" s="130"/>
      <c r="C5" s="133"/>
      <c r="D5" s="130"/>
      <c r="E5" s="133"/>
      <c r="F5" s="133"/>
      <c r="G5" s="133"/>
      <c r="H5" s="133"/>
      <c r="I5" s="133"/>
      <c r="J5" s="133"/>
      <c r="K5" s="133"/>
      <c r="L5" s="133"/>
      <c r="M5" s="133"/>
      <c r="N5" s="133"/>
      <c r="O5" s="133"/>
      <c r="P5" s="133"/>
    </row>
    <row r="6" spans="1:18" ht="21" x14ac:dyDescent="0.25">
      <c r="A6" s="141"/>
      <c r="B6" s="191" t="s">
        <v>278</v>
      </c>
      <c r="C6" s="191"/>
      <c r="D6" s="191"/>
      <c r="E6" s="191"/>
      <c r="F6" s="191"/>
      <c r="G6" s="191"/>
      <c r="H6" s="191"/>
      <c r="I6" s="191"/>
      <c r="J6" s="191"/>
      <c r="K6" s="191"/>
      <c r="L6" s="191"/>
      <c r="M6" s="191"/>
      <c r="N6" s="191"/>
      <c r="O6" s="191"/>
      <c r="P6" s="191"/>
      <c r="Q6" s="191"/>
      <c r="R6" s="191"/>
    </row>
    <row r="7" spans="1:18" ht="15" customHeight="1" x14ac:dyDescent="0.25">
      <c r="A7" s="141"/>
      <c r="B7" s="130"/>
      <c r="C7" s="133"/>
      <c r="D7" s="130"/>
      <c r="E7" s="133"/>
      <c r="F7" s="133"/>
      <c r="G7" s="133"/>
      <c r="H7" s="133"/>
      <c r="I7" s="133"/>
      <c r="J7" s="133"/>
      <c r="K7" s="133"/>
      <c r="L7" s="133"/>
      <c r="M7" s="133"/>
      <c r="N7" s="133"/>
      <c r="O7" s="133"/>
      <c r="P7" s="133"/>
    </row>
    <row r="8" spans="1:18" s="134" customFormat="1" ht="58.5" customHeight="1" x14ac:dyDescent="0.25">
      <c r="A8" s="142" t="s">
        <v>0</v>
      </c>
      <c r="B8" s="143" t="s">
        <v>265</v>
      </c>
      <c r="C8" s="143" t="s">
        <v>10</v>
      </c>
      <c r="D8" s="143" t="s">
        <v>2</v>
      </c>
      <c r="E8" s="143" t="s">
        <v>73</v>
      </c>
      <c r="F8" s="143" t="s">
        <v>268</v>
      </c>
      <c r="G8" s="144" t="s">
        <v>264</v>
      </c>
      <c r="H8" s="145" t="s">
        <v>263</v>
      </c>
      <c r="I8" s="145" t="s">
        <v>128</v>
      </c>
      <c r="J8" s="145" t="s">
        <v>129</v>
      </c>
      <c r="K8" s="143" t="s">
        <v>130</v>
      </c>
      <c r="L8" s="143" t="s">
        <v>131</v>
      </c>
      <c r="M8" s="146" t="s">
        <v>270</v>
      </c>
      <c r="N8" s="146" t="s">
        <v>276</v>
      </c>
      <c r="O8" s="146" t="s">
        <v>274</v>
      </c>
      <c r="P8" s="146" t="s">
        <v>192</v>
      </c>
      <c r="Q8" s="146" t="s">
        <v>277</v>
      </c>
      <c r="R8" s="147" t="s">
        <v>272</v>
      </c>
    </row>
    <row r="9" spans="1:18" s="135" customFormat="1" ht="22.5" customHeight="1" x14ac:dyDescent="0.25">
      <c r="A9" s="151"/>
      <c r="B9" s="165" t="s">
        <v>267</v>
      </c>
      <c r="C9" s="152"/>
      <c r="D9" s="153"/>
      <c r="E9" s="154"/>
      <c r="F9" s="155"/>
      <c r="G9" s="155"/>
      <c r="H9" s="155"/>
      <c r="I9" s="155"/>
      <c r="J9" s="155"/>
      <c r="K9" s="155"/>
      <c r="L9" s="155"/>
      <c r="M9" s="163"/>
      <c r="N9" s="164"/>
      <c r="O9" s="164"/>
      <c r="P9" s="164"/>
      <c r="Q9" s="149"/>
      <c r="R9" s="150"/>
    </row>
    <row r="10" spans="1:18" s="135" customFormat="1" ht="39.75" customHeight="1" x14ac:dyDescent="0.25">
      <c r="A10" s="151">
        <v>1</v>
      </c>
      <c r="B10" s="148" t="s">
        <v>279</v>
      </c>
      <c r="C10" s="152" t="s">
        <v>26</v>
      </c>
      <c r="D10" s="153" t="s">
        <v>280</v>
      </c>
      <c r="E10" s="154" t="s">
        <v>74</v>
      </c>
      <c r="F10" s="155">
        <v>0</v>
      </c>
      <c r="G10" s="155">
        <v>0</v>
      </c>
      <c r="H10" s="155">
        <v>0</v>
      </c>
      <c r="I10" s="155">
        <v>0</v>
      </c>
      <c r="J10" s="155">
        <v>0</v>
      </c>
      <c r="K10" s="155">
        <v>0</v>
      </c>
      <c r="L10" s="155">
        <v>0</v>
      </c>
      <c r="M10" s="166" t="s">
        <v>271</v>
      </c>
      <c r="N10" s="155">
        <v>0</v>
      </c>
      <c r="O10" s="155">
        <v>0</v>
      </c>
      <c r="P10" s="155">
        <v>0</v>
      </c>
      <c r="Q10" s="149">
        <f t="shared" ref="Q10" si="0">SUM(F10:P10)</f>
        <v>0</v>
      </c>
      <c r="R10" s="150"/>
    </row>
    <row r="11" spans="1:18" s="135" customFormat="1" ht="25.5" customHeight="1" x14ac:dyDescent="0.25">
      <c r="A11" s="156"/>
      <c r="B11" s="157"/>
      <c r="C11" s="158"/>
      <c r="D11" s="159"/>
      <c r="E11" s="160"/>
      <c r="F11" s="161">
        <f t="shared" ref="F11:L11" si="1">SUM(F10:F10)</f>
        <v>0</v>
      </c>
      <c r="G11" s="161">
        <f t="shared" si="1"/>
        <v>0</v>
      </c>
      <c r="H11" s="161">
        <f t="shared" si="1"/>
        <v>0</v>
      </c>
      <c r="I11" s="161">
        <f t="shared" si="1"/>
        <v>0</v>
      </c>
      <c r="J11" s="161">
        <f t="shared" si="1"/>
        <v>0</v>
      </c>
      <c r="K11" s="161">
        <f t="shared" si="1"/>
        <v>0</v>
      </c>
      <c r="L11" s="161">
        <f t="shared" si="1"/>
        <v>0</v>
      </c>
      <c r="M11" s="161"/>
      <c r="N11" s="161">
        <f>SUM(N10:N10)</f>
        <v>0</v>
      </c>
      <c r="O11" s="161">
        <f>SUM(O10:O10)</f>
        <v>0</v>
      </c>
      <c r="P11" s="161">
        <f>SUM(P10:P10)</f>
        <v>0</v>
      </c>
      <c r="Q11" s="161">
        <f>SUM(Q10:Q10)</f>
        <v>0</v>
      </c>
      <c r="R11" s="162"/>
    </row>
    <row r="12" spans="1:18" ht="32.25" customHeight="1" x14ac:dyDescent="0.25">
      <c r="B12" s="189" t="s">
        <v>281</v>
      </c>
      <c r="C12" s="189"/>
      <c r="D12" s="189"/>
      <c r="E12" s="189"/>
      <c r="F12" s="189"/>
      <c r="G12" s="189"/>
      <c r="H12" s="189"/>
      <c r="I12" s="189"/>
      <c r="J12" s="189"/>
      <c r="K12" s="189"/>
      <c r="L12" s="189"/>
      <c r="M12" s="189"/>
      <c r="N12" s="189"/>
      <c r="O12" s="189"/>
      <c r="P12" s="189"/>
      <c r="Q12" s="189"/>
      <c r="R12" s="189"/>
    </row>
  </sheetData>
  <autoFilter ref="A8:TSP8"/>
  <mergeCells count="6">
    <mergeCell ref="B12:R12"/>
    <mergeCell ref="A1:R1"/>
    <mergeCell ref="B6:R6"/>
    <mergeCell ref="A2:R2"/>
    <mergeCell ref="A3:R3"/>
    <mergeCell ref="A4:R4"/>
  </mergeCells>
  <printOptions horizontalCentered="1"/>
  <pageMargins left="0.82677165354330717" right="0.23622047244094491" top="1.294921875" bottom="0.74803149606299213" header="0.31496062992125984" footer="0.31496062992125984"/>
  <pageSetup scale="45" orientation="landscape" horizontalDpi="4294967295" verticalDpi="4294967295" r:id="rId1"/>
  <headerFooter>
    <oddHeader>&amp;L&amp;G</oddHeader>
    <oddFooter>&amp;R&amp;P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NOMINA</vt:lpstr>
      <vt:lpstr>Nomina sin complemento</vt:lpstr>
      <vt:lpstr>Nomina Rudy plazas vacantes</vt:lpstr>
      <vt:lpstr>sin complemento </vt:lpstr>
      <vt:lpstr>Hoja1</vt:lpstr>
      <vt:lpstr>Hoja1!Títulos_a_imprimir</vt:lpstr>
      <vt:lpstr>NOMINA!Títulos_a_imprimir</vt:lpstr>
      <vt:lpstr>'Nomina Rudy plazas vacantes'!Títulos_a_imprimir</vt:lpstr>
      <vt:lpstr>'Nomina sin complemento'!Títulos_a_imprimir</vt:lpstr>
      <vt:lpstr>'sin complemento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Defensoria de la Mujer Indigena</dc:creator>
  <cp:lastModifiedBy>Miguel Teleguario</cp:lastModifiedBy>
  <cp:lastPrinted>2023-11-06T17:20:48Z</cp:lastPrinted>
  <dcterms:created xsi:type="dcterms:W3CDTF">2013-03-15T15:22:55Z</dcterms:created>
  <dcterms:modified xsi:type="dcterms:W3CDTF">2023-11-06T17:21:03Z</dcterms:modified>
</cp:coreProperties>
</file>